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30" windowWidth="19905" windowHeight="4560" tabRatio="767" activeTab="1"/>
  </bookViews>
  <sheets>
    <sheet name="Introducción" sheetId="1" r:id="rId1"/>
    <sheet name="Resultados principales y resume" sheetId="2" r:id="rId2"/>
    <sheet name="Resultados detallados del AQR" sheetId="3" r:id="rId3"/>
    <sheet name="Definiciones y explicaciones" sheetId="4" r:id="rId4"/>
    <sheet name="Desplegables" sheetId="5" state="hidden" r:id="rId5"/>
  </sheets>
  <externalReferences>
    <externalReference r:id="rId8"/>
  </externalReferences>
  <definedNames>
    <definedName name="_xlfn.IFERROR" hidden="1">#NAME?</definedName>
    <definedName name="_xlnm.Print_Area" localSheetId="3">'Definiciones y explicaciones'!$A$1:$C$83</definedName>
    <definedName name="_xlnm.Print_Area" localSheetId="0">'Introducción'!$A$1:$D$55</definedName>
    <definedName name="_xlnm.Print_Area" localSheetId="2">'Resultados detallados del AQR'!$B$2:$T$139</definedName>
    <definedName name="_xlnm.Print_Area" localSheetId="1">'Resultados principales y resume'!$C$2:$P$69</definedName>
    <definedName name="dropdown1">'Desplegables'!$C$17:$C$24</definedName>
    <definedName name="dropdown2" localSheetId="0">'[1]Drop Downs'!$F$17:$F$23</definedName>
    <definedName name="dropdown2">'Desplegables'!$F$17:$F$23</definedName>
    <definedName name="dropdown3">'Desplegables'!$F$17:$F$22</definedName>
    <definedName name="dropdown5">'Desplegables'!$C$29:$C$30</definedName>
    <definedName name="dropdown6">'Desplegables'!$G$29:$G$30</definedName>
  </definedNames>
  <calcPr fullCalcOnLoad="1"/>
</workbook>
</file>

<file path=xl/sharedStrings.xml><?xml version="1.0" encoding="utf-8"?>
<sst xmlns="http://schemas.openxmlformats.org/spreadsheetml/2006/main" count="608" uniqueCount="420">
  <si>
    <t>A1</t>
  </si>
  <si>
    <t>A2</t>
  </si>
  <si>
    <t>A3</t>
  </si>
  <si>
    <t>A5</t>
  </si>
  <si>
    <t>A6</t>
  </si>
  <si>
    <t>A7</t>
  </si>
  <si>
    <t>%</t>
  </si>
  <si>
    <t>D1</t>
  </si>
  <si>
    <t>D2</t>
  </si>
  <si>
    <t>D3</t>
  </si>
  <si>
    <t>D4</t>
  </si>
  <si>
    <t>D5</t>
  </si>
  <si>
    <t>D6</t>
  </si>
  <si>
    <t>D7</t>
  </si>
  <si>
    <t>D8</t>
  </si>
  <si>
    <t>D9</t>
  </si>
  <si>
    <t>D .A</t>
  </si>
  <si>
    <t>D .B</t>
  </si>
  <si>
    <t>D .C</t>
  </si>
  <si>
    <t>orig series</t>
  </si>
  <si>
    <t>cum CET1</t>
  </si>
  <si>
    <t>blue bar</t>
  </si>
  <si>
    <t>red bar</t>
  </si>
  <si>
    <t>E1</t>
  </si>
  <si>
    <t>E2</t>
  </si>
  <si>
    <t>F1</t>
  </si>
  <si>
    <t>B1</t>
  </si>
  <si>
    <t>B2</t>
  </si>
  <si>
    <t>B3</t>
  </si>
  <si>
    <t xml:space="preserve">B4 </t>
  </si>
  <si>
    <t>B5</t>
  </si>
  <si>
    <t>B6</t>
  </si>
  <si>
    <t>B7</t>
  </si>
  <si>
    <t>A4</t>
  </si>
  <si>
    <t>A8</t>
  </si>
  <si>
    <t>A9</t>
  </si>
  <si>
    <t>A10</t>
  </si>
  <si>
    <t>D .D</t>
  </si>
  <si>
    <t>D .E</t>
  </si>
  <si>
    <t>D .F</t>
  </si>
  <si>
    <t>B9</t>
  </si>
  <si>
    <t>Mill. EUR</t>
  </si>
  <si>
    <t>D .H</t>
  </si>
  <si>
    <t>B10</t>
  </si>
  <si>
    <t>B11</t>
  </si>
  <si>
    <t>B8</t>
  </si>
  <si>
    <t xml:space="preserve">A1 </t>
  </si>
  <si>
    <t xml:space="preserve">A2 </t>
  </si>
  <si>
    <t>B1=A6</t>
  </si>
  <si>
    <t>D10</t>
  </si>
  <si>
    <t>D.G</t>
  </si>
  <si>
    <t>A11</t>
  </si>
  <si>
    <t>F2</t>
  </si>
  <si>
    <t>A12</t>
  </si>
  <si>
    <t>E3</t>
  </si>
  <si>
    <t>E4</t>
  </si>
  <si>
    <t>E5</t>
  </si>
  <si>
    <t>E6</t>
  </si>
  <si>
    <t>E7</t>
  </si>
  <si>
    <t>E8</t>
  </si>
  <si>
    <t>E9</t>
  </si>
  <si>
    <t>E .A</t>
  </si>
  <si>
    <t>E .B</t>
  </si>
  <si>
    <t>E .C</t>
  </si>
  <si>
    <t>E .D</t>
  </si>
  <si>
    <t>E .E</t>
  </si>
  <si>
    <t xml:space="preserve">F3 </t>
  </si>
  <si>
    <t>E10</t>
  </si>
  <si>
    <t>E11</t>
  </si>
  <si>
    <t>E12</t>
  </si>
  <si>
    <t>E13</t>
  </si>
  <si>
    <t>E14</t>
  </si>
  <si>
    <t>E15</t>
  </si>
  <si>
    <t>E16</t>
  </si>
  <si>
    <t>E17</t>
  </si>
  <si>
    <t>E18</t>
  </si>
  <si>
    <t>F3 = F1 + F2</t>
  </si>
  <si>
    <t>C1</t>
  </si>
  <si>
    <t>C2</t>
  </si>
  <si>
    <t>C3</t>
  </si>
  <si>
    <t>C4</t>
  </si>
  <si>
    <t>C5</t>
  </si>
  <si>
    <t>C6</t>
  </si>
  <si>
    <t>C7</t>
  </si>
  <si>
    <t>D11</t>
  </si>
  <si>
    <t>D12</t>
  </si>
  <si>
    <t>D13</t>
  </si>
  <si>
    <t>D14</t>
  </si>
  <si>
    <t>D15</t>
  </si>
  <si>
    <t>D16</t>
  </si>
  <si>
    <t>D17</t>
  </si>
  <si>
    <t>D18</t>
  </si>
  <si>
    <t>D19</t>
  </si>
  <si>
    <t>D20</t>
  </si>
  <si>
    <t>D21</t>
  </si>
  <si>
    <t>D22</t>
  </si>
  <si>
    <t>D23</t>
  </si>
  <si>
    <t>F1 = A9</t>
  </si>
  <si>
    <t>E .F</t>
  </si>
  <si>
    <t>E .G</t>
  </si>
  <si>
    <t>E .H</t>
  </si>
  <si>
    <t>E .I</t>
  </si>
  <si>
    <t>D .I</t>
  </si>
  <si>
    <t>diff</t>
  </si>
  <si>
    <t>A</t>
  </si>
  <si>
    <t>B</t>
  </si>
  <si>
    <t>C</t>
  </si>
  <si>
    <t>D .G</t>
  </si>
  <si>
    <t>E.J</t>
  </si>
  <si>
    <t>F2 = (D20+D21+D22)/A5</t>
  </si>
  <si>
    <t>Dynamic Graph Data</t>
  </si>
  <si>
    <t>Drop Downs</t>
  </si>
  <si>
    <t>RESULTADOS DE LA EVALUACIÓN GLOBAL 2014</t>
  </si>
  <si>
    <t>NOMBRE DE LA ENTIDAD</t>
  </si>
  <si>
    <t>Resultados principales y resumen</t>
  </si>
  <si>
    <t>DATOS PRINCIPALES DE LA ENTIDAD ANTES DE LA EVALUACIÓN GLOBAL (cierre de 2013)</t>
  </si>
  <si>
    <t>BCE PÚBLICO</t>
  </si>
  <si>
    <t>CIERRE DE 2013</t>
  </si>
  <si>
    <t>Total Activo (basado en el perímetro de consolidación prudencial)</t>
  </si>
  <si>
    <t>Resultado neto del ejercicio 2013 (Beneficio (+)/Pérdida (-)) (basado en perímetro de consolidación prudencial)</t>
  </si>
  <si>
    <t>Capital de nivel 1 ordinario (CET1)
según la definición aplicable a 1.1.2014 conforme a las disposiciones transitorias de DRCIV/RRC</t>
  </si>
  <si>
    <t xml:space="preserve">Exposición total según artículo 429 del RRC
"Exposición a efectos de la ratio de apalancamiento" </t>
  </si>
  <si>
    <t>Ratio de CET1
según la definición aplicable a 1.1.2014 conforme a las disposiciones transitorias de DRCIV/RRC
A6=A3/A4</t>
  </si>
  <si>
    <t>Ratio de capital Tier 1 (si está disponible)
según la definición de la DRCIII, a 31.12.2013 presentada por la entidad</t>
  </si>
  <si>
    <t>Ratio de capital Core Tier 1 (CT1) (si está disponible)
según definición de la ABE</t>
  </si>
  <si>
    <t>Ratio de exposiciones dudosas</t>
  </si>
  <si>
    <t>Ratio de cobertura de exposiciones dudosas</t>
  </si>
  <si>
    <t>Instrumentos de nivel 3 sobre activos totales</t>
  </si>
  <si>
    <t>PRINCIPALES RESULTADOS DE LA EVALUACIÓN GLOBAL (CA)</t>
  </si>
  <si>
    <t>Ratio de  CET1
al cierre de 2013 incluidos beneficios no distribuidos / pérdidas de 2013 
B1=A6</t>
  </si>
  <si>
    <t>Ratio de CET1 ajustada por AQR
B3 = B1 + B2</t>
  </si>
  <si>
    <t>Cambio en puntos básicos</t>
  </si>
  <si>
    <t>Ratio de CET1 ajustada después de escenario base
B5= B3 + B4</t>
  </si>
  <si>
    <t>Ratio de CET1 ajustada después de escenario adverso
B7 = B3 + B6</t>
  </si>
  <si>
    <t>Déficit de capital</t>
  </si>
  <si>
    <t>hasta el umbral de capital del 8% para ratio de CET1 ajustada por AQR</t>
  </si>
  <si>
    <t>hasta el umbral de capital del 8% en escenario base</t>
  </si>
  <si>
    <t>hasta el umbral de capital del 5,5% en escenario adverso</t>
  </si>
  <si>
    <r>
      <t xml:space="preserve">Puntos básicos </t>
    </r>
    <r>
      <rPr>
        <vertAlign val="superscript"/>
        <sz val="8"/>
        <color indexed="8"/>
        <rFont val="Arial"/>
        <family val="2"/>
      </rPr>
      <t>1</t>
    </r>
  </si>
  <si>
    <t>Ratio de CET1 al cierre de 2013 incluidos beneficios no distribuidos / pérdidas de 2013</t>
  </si>
  <si>
    <t xml:space="preserve"> Ratio de CET1 ajustada por AQR</t>
  </si>
  <si>
    <t>Ratio de CET1 ajustada después de escenario base</t>
  </si>
  <si>
    <t>Ratio de CET1 ajustada después de escenario adverso</t>
  </si>
  <si>
    <t>Datos del gráfico</t>
  </si>
  <si>
    <t>Datos estáticos del gráfico</t>
  </si>
  <si>
    <t>Serie orig.</t>
  </si>
  <si>
    <t>CET1 acum.</t>
  </si>
  <si>
    <t>dif.</t>
  </si>
  <si>
    <t>barra roja</t>
  </si>
  <si>
    <t>barra azul</t>
  </si>
  <si>
    <t>No relevante</t>
  </si>
  <si>
    <t>2. Resultados detallados del AQR</t>
  </si>
  <si>
    <t>PRINCIPALES MEDIDAS DE CAPITAL QUE AFECTAN AL CET1 DESDE EL 1 DE ENERO HASTA EL 30 DE SEPTIEMBRE DE 2014</t>
  </si>
  <si>
    <t>Emisión de instrumentos de capital computables como CET1</t>
  </si>
  <si>
    <t>Reembolso de CET1, recompras</t>
  </si>
  <si>
    <t>Conversión a CET1 de instrumentos híbridos
fecha efectiva entre enero y septiembre de 2014</t>
  </si>
  <si>
    <t>Impacto en CET1
Mill. EUR</t>
  </si>
  <si>
    <t>Emisión de instrumentos de capital de nivel 1 ordinario (CET1)</t>
  </si>
  <si>
    <t>Impacto en AT1
Mill. EUR</t>
  </si>
  <si>
    <t>Emisión neta de instrumentos de capital de nivel 1 adicional (AT1)</t>
  </si>
  <si>
    <t>con un umbral de conversión igual o superior al 5,5% e inferior al 6%</t>
  </si>
  <si>
    <t>con un umbral de conversión igual o superior al 6% e inferior al 7%</t>
  </si>
  <si>
    <t>con un umbral de conversión igual o superior al 7%</t>
  </si>
  <si>
    <t>Sanciones/gastos judiciales</t>
  </si>
  <si>
    <t>Sanciones/gastos judiciales incurridos entre enero y septiembre de 2014 (netos de provisiones)</t>
  </si>
  <si>
    <t>D. Matriz del resultado del AQR (B2)</t>
  </si>
  <si>
    <t>Detalle del AQR</t>
  </si>
  <si>
    <t>Detalle por categorías de activos</t>
  </si>
  <si>
    <t>Cartera seleccionada en Fase 1</t>
  </si>
  <si>
    <t>Ajustes de provisiones en exposiciones de la muestra</t>
  </si>
  <si>
    <t>Ajustes de provisiones por revisión de provisiones colectivas</t>
  </si>
  <si>
    <t>Impacto en CET1 antes de efectos compensadores</t>
  </si>
  <si>
    <t>Unidades de medida</t>
  </si>
  <si>
    <t>% de APR seleccionados en Fase 1</t>
  </si>
  <si>
    <t>Puntos básicos</t>
  </si>
  <si>
    <t>Ptos. básicos</t>
  </si>
  <si>
    <t>Ptos. Básicos</t>
  </si>
  <si>
    <t>Exposición crediticia total</t>
  </si>
  <si>
    <t>Soberanos y organismos no gubernamentales supranacionales</t>
  </si>
  <si>
    <t>Entidades</t>
  </si>
  <si>
    <t>Minoristas</t>
  </si>
  <si>
    <t xml:space="preserve">  de los cuales Pymes</t>
  </si>
  <si>
    <t xml:space="preserve">  de los cuales Inmuebles residenciales (RRE)</t>
  </si>
  <si>
    <t xml:space="preserve">  de los cuales Otras exposiciones minoristas</t>
  </si>
  <si>
    <t>Empresas</t>
  </si>
  <si>
    <t>Otros activos</t>
  </si>
  <si>
    <t>Información adicional sobre las carteras con los ajustes más elevados que representan (como mínimo) el 30% del ajuste total de la cartera bancaria por AQR:</t>
  </si>
  <si>
    <t>Categoría de activo</t>
  </si>
  <si>
    <t>Geografía</t>
  </si>
  <si>
    <t>Tamaño de la cartera
Valor en libros</t>
  </si>
  <si>
    <t>Selección de carteras</t>
  </si>
  <si>
    <t>% seleccionado en Fase 1</t>
  </si>
  <si>
    <t>AVC</t>
  </si>
  <si>
    <t>Revisión del valor razonable</t>
  </si>
  <si>
    <t>Bonos y obligaciones</t>
  </si>
  <si>
    <t>Titulizaciones</t>
  </si>
  <si>
    <t>Préstamos y créditos</t>
  </si>
  <si>
    <t>Participaciones en capital (Inversiones en private equity y participaciones)</t>
  </si>
  <si>
    <t>Revisión del modelo de derivados</t>
  </si>
  <si>
    <r>
      <t xml:space="preserve">Puntos básicos </t>
    </r>
    <r>
      <rPr>
        <vertAlign val="superscript"/>
        <sz val="10"/>
        <color indexed="8"/>
        <rFont val="Arial"/>
        <family val="2"/>
      </rPr>
      <t>2</t>
    </r>
  </si>
  <si>
    <t>Efecto compensador por impuestos</t>
  </si>
  <si>
    <t>Efecto bruto en el capital</t>
  </si>
  <si>
    <t>Impacto neto total de los resultados del AQR en ratio de CET1</t>
  </si>
  <si>
    <t>Véanse las Definiciones y explicaciones</t>
  </si>
  <si>
    <t>E. Matriz de indicadores de calidad de los activos</t>
  </si>
  <si>
    <t>El efecto en puntos básicos incluye el ajuste de APR</t>
  </si>
  <si>
    <t>Información presentada únicamente para carteras sujetas a revisión detallada en AQR</t>
  </si>
  <si>
    <t>Indicadores de calidad de los activos</t>
  </si>
  <si>
    <t>Basados en definición simplificada de la ABE</t>
  </si>
  <si>
    <r>
      <rPr>
        <b/>
        <sz val="11"/>
        <color indexed="8"/>
        <rFont val="Arial"/>
        <family val="2"/>
      </rPr>
      <t xml:space="preserve">Nivel de NPE no ajustado
</t>
    </r>
    <r>
      <rPr>
        <sz val="11"/>
        <color indexed="8"/>
        <rFont val="Arial"/>
        <family val="2"/>
      </rPr>
      <t>cierre de 2013</t>
    </r>
  </si>
  <si>
    <t>Cambios por proyección
de resultados</t>
  </si>
  <si>
    <t xml:space="preserve">Nivel de NPE ajustado por AQR
</t>
  </si>
  <si>
    <t>Ratio de cobertura de exposiciones dudosas sin ajustar,
 cierre de 2013</t>
  </si>
  <si>
    <t>Cambios por la revisión de las provisiones colectivas
por exposiciones dudosas</t>
  </si>
  <si>
    <t>Ratio de cobertura de exposiciones dudosas ajustada por AQR</t>
  </si>
  <si>
    <t>Ratio de cobertura de exposiciones clasificadas como dudosas durante el AQR</t>
  </si>
  <si>
    <t>F. IMPACTO DE LA EVALUACIÓN GLOBAL EN LA RATIO DE APALANCAMIENTO</t>
  </si>
  <si>
    <t>Solo a efectos informativos</t>
  </si>
  <si>
    <r>
      <t xml:space="preserve">Notas explicativas: 
• La ratio de apalancamiento se basa en el artículo 429 del RRC a partir de enero de 2014.
• Actualmente no es vinculante, se presenta </t>
    </r>
    <r>
      <rPr>
        <u val="single"/>
        <sz val="11"/>
        <color indexed="8"/>
        <rFont val="Arial"/>
        <family val="2"/>
      </rPr>
      <t>solo a efectos informativos</t>
    </r>
    <r>
      <rPr>
        <sz val="11"/>
        <color theme="1"/>
        <rFont val="Arial"/>
        <family val="2"/>
      </rPr>
      <t xml:space="preserve"> y </t>
    </r>
    <r>
      <rPr>
        <u val="single"/>
        <sz val="11"/>
        <color indexed="8"/>
        <rFont val="Arial"/>
        <family val="2"/>
      </rPr>
      <t>no afecta al déficit de capital</t>
    </r>
    <r>
      <rPr>
        <sz val="11"/>
        <color theme="1"/>
        <rFont val="Arial"/>
        <family val="2"/>
      </rPr>
      <t xml:space="preserve"> (B11).
• La ratio de apalancamiento se presenta únicamente para el AQR, dado que en las pruebas de resistencia se aplica el supuesto de balance constante y la presentación de esta ratio podría inducir a error.
</t>
    </r>
  </si>
  <si>
    <t>Ratio de apalancamiento al cierre de 2013</t>
  </si>
  <si>
    <t>Ratio de apalancamiento ajustada por AQR</t>
  </si>
  <si>
    <t>3. Definiciones y explicaciones</t>
  </si>
  <si>
    <t>Referencia</t>
  </si>
  <si>
    <t>Concepto</t>
  </si>
  <si>
    <t>Definición o explicación adicional</t>
  </si>
  <si>
    <t>A. DATOS PRINCIPALES DE LA ENTIDAD ANTES DE LA EVALUACIÓN GLOBAL (cierre de 2013)</t>
  </si>
  <si>
    <t>Suma de las posiciones en balance. Téngase en cuenta que para estas posiciones y todas las siguientes, el perímetro de consolidación se ajusta al artículo 18 del RRC (por tanto, en la comparación directa con las cuentas financieras preparadas con arreglo al perímetro de consolidación contable surgirán diferencias). Cierre del ejercicio 2013.</t>
  </si>
  <si>
    <t>Resultado neto (positivo si son beneficios o negativo si son pérdidas) del ejercicio 2013. Después de impuestos. No se incluyen los ajustes por valoración con efecto directo en el patrimonio neto. El perímetro de consolidación se ajusta al artículo 18 del RRC  (por tanto, en la comparación directa con las cuentas financieras preparadas con arreglo al perímetro de consolidación contable surgirán diferencias).</t>
  </si>
  <si>
    <t>Capital de nivel 1 ordinario (CET1)</t>
  </si>
  <si>
    <t>Exposición total al riesgo</t>
  </si>
  <si>
    <t>Exposición total según artículo 429 del RRC</t>
  </si>
  <si>
    <t>Ratio de CET1</t>
  </si>
  <si>
    <t>Ratio de capital Tier 1</t>
  </si>
  <si>
    <t>Ratio de capital Core Tier 1 (CT1)</t>
  </si>
  <si>
    <t>Al cierre del ejercicio 2013, según la definición aplicable a 1.1.2014 conforme a las disposiciones transitorias de DRCIV/RRC, artículo 50 del RRC. La única excepción a las disposiciones transitorias nacionales son las pérdidas en exposiciones soberanas clasificadas como disponibles para la venta (artículo 467 del RRC) en las que se adopta un enfoque armonizado con una deducción del 20% independientemente del criterio nacional en relación con la aplicación progresiva. Esta excepción es necesaria por coherencia con la definición de CET1 de la ABE aplicada en las pruebas de resistencia.
Se incluyen las pérdidas de 2013 o los beneficios no distribuidos de 2013 sin perjuicio del artículo 26.2 del RRC.</t>
  </si>
  <si>
    <t>Artículo 92.3 del RRC, "total APR", al cierre del ejercicio 2013.
Según la definición aplicable a 1.1.2014 conforme a las disposiciones transitorias de DRCIV/RRC.</t>
  </si>
  <si>
    <t>A6=A3/A4, artículo 92. 1a del RRC, cifras al cierre del ejercicio 2013. 
Con disposiciones transitorias nacionales a partir del 1 de enero de 2014. 
La única excepción a las disposiciones transitorias nacionales son las pérdidas en exposiciones soberanas clasificadas como disponibles para la venta (artículo 467 del RRC) en las que se adopta un enfoque armonizado con una deducción del 20% independientemente del criterio nacional en relación con la aplicación progresiva. Esta excepción es necesaria por coherencia con la definición de CET1 de la ABE aplicada en las pruebas de resistencia.</t>
  </si>
  <si>
    <t>Véanse las Normas Técnicas de Ejecución relativas a la presentación de información supervisora de la EBA (Base jurídica: artículo 99 del Reglamento (UE) nº 575/2013 y NTE en relación con la comunicación de información con fines de supervisión por parte de las entidades publicadas en el Diario Oficial de la Comisión Europea el 28/06/2014), módulo sobre ratio de apalancamiento:</t>
  </si>
  <si>
    <t>- Anexo X - Plantillas de información de la ratio de apalancamiento</t>
  </si>
  <si>
    <t>- Anexo XI - Instrucciones relativas a la información sobre apalancamiento (Parte II 2.12)</t>
  </si>
  <si>
    <t>Numerador:
Provisiones específicas para activos financieros valorados individualmente (según NIC 39 GA.84-92. FINREP cuadro 4.4, columna 080. EBA/ITS/2013/03 Anexo V. Parte 2. 35-38)
+ Provisiones específicas para activos financieros valorados colectivamente (según NIC 39 GA.84-92. FINREP cuadro 4.4, columna 090. EBA/ITS/2013/03 Anexo V. Parte 2. 35-38)
+ Provisiones colectivas para pérdidas incurridas pero no comunicadas (según NIC 39 GA.84-92. FINREP cuadro 4.4, columna 100. EBA/ITS/2013/03 Anexo V. Parte 2. 35-38)
Denominador:
la exposición dudosa (NPE) (numerador de A10) 
Al cierre del ejercicio 2013 y total de la entidad consolidada.</t>
  </si>
  <si>
    <t>B. PRINCIPALES RESULTADOS DE LA EVALUACIÓN GLOBAL (CA)</t>
  </si>
  <si>
    <t>Ratio de  CET1</t>
  </si>
  <si>
    <t>Ratio de CET1 ajustada por AQR</t>
  </si>
  <si>
    <t>Déficit hasta el umbral de capital del 8% para ratio de CET1 ajustada por AQR</t>
  </si>
  <si>
    <t>Déficit hasta el umbral de capital del 8% en escenario base</t>
  </si>
  <si>
    <t>Déficit hasta el umbral de capital del 8% en escenario adverso</t>
  </si>
  <si>
    <t>B3 = B1 + B2
basado en las cifras al cierre del ejercicio 2013 y la aplicación progresiva de  RRC/DRCIV a partir del 1 de enero de 2014.</t>
  </si>
  <si>
    <t>B5= B4 + B3
Se trata de una estimación del resultado de un escenario hipotético y se refiere a un momento futuro en el tiempo. No debe confundirse con las previsiones o plan plurianual de la entidad.</t>
  </si>
  <si>
    <t xml:space="preserve">B7 = B5 + B6
Se trata de una estimación del resultado de un escenario adverso hipotético y se refiere a un momento futuro en el tiempo. No debe confundirse con las previsiones o plan plurianual de la entidad.  </t>
  </si>
  <si>
    <t>B8=(8-B3)*100   (si B3&lt;8, si no 0)</t>
  </si>
  <si>
    <t>B9=(8-B5)*100   (si B5&lt;8, si no 0)</t>
  </si>
  <si>
    <t xml:space="preserve">B11 = max( B8,  B9, B10 )
B11 será el déficit de capital que resulte de la evaluación global. Para más detalles sobre qué medidas se consideran admisibles para mitigar el déficit, véase el Informe Agregado adjunto. </t>
  </si>
  <si>
    <t>C. Pro memoria</t>
  </si>
  <si>
    <t>Emisión de instrumentos de capital computables como CET1 (+)</t>
  </si>
  <si>
    <t>Reembolso de CET1, recompras (-)</t>
  </si>
  <si>
    <t>Conversión a CET1 de instrumentos híbridos existentes (+)</t>
  </si>
  <si>
    <t>Emisión neta de instrumentos de capital de nivel 1 adicional con un umbral de conversión igual o superior al 5,5% e inferior al 6%</t>
  </si>
  <si>
    <t>Emisión neta de instrumentos de capital de nivel 1 adicional con un umbral de conversión igual o superior al 6% e inferior al 7%</t>
  </si>
  <si>
    <t>Emisión neta de instrumentos de capital de nivel 1 adicional con un umbral de conversión igual o superior al 7%</t>
  </si>
  <si>
    <t>Cambios en CET1 por nuevas emisiones de capital ordinario.</t>
  </si>
  <si>
    <t xml:space="preserve">Cambios en CET1 por reembolso o reducción de CET1 (p.ej. recompras). </t>
  </si>
  <si>
    <t xml:space="preserve">Cambios en CET1  por conversión de instrumentos híbridos existentes a CET1 entre el 1 de enero y el 30 de septiembre de 2014. </t>
  </si>
  <si>
    <t>Sanciones/gastos judiciales incurridos entre enero y septiembre de 2014 (netos de provisiones). El alcance solo incluye los gastos judiciales con una pérdida realizada &gt; 1 punto básico del CET1 (a 1.1.2014).</t>
  </si>
  <si>
    <t>D. Matriz del resultado del AQR</t>
  </si>
  <si>
    <t xml:space="preserve">Esta categoría de activo es un agregado de las subcategorías de activos del AQR Financiación de proyectos, Buques, Aviación, Inmuebles comerciales (CRE), Otros inmuebles, Grandes empresas (no inmobiliarias) y Grandes pymes (no inmobiliarias).
</t>
  </si>
  <si>
    <t>Total de activos ponderados por riesgo de crédito incluidas partidas fuera de balance.</t>
  </si>
  <si>
    <t>Cartera seleccionada</t>
  </si>
  <si>
    <t>Importe de los ajustes de las provisiones específicas basados en la proyección de los resultados de la revisión de las exposiciones de la muestra al conjunto de la cartera (cifras negativas).</t>
  </si>
  <si>
    <t>Ajustes de provisiones por revisión de las provisiones colectivas</t>
  </si>
  <si>
    <t>Importe de los ajustes de las provisiones colectivas determinados aplicando el modelo challenger en aquellos casos en los que se considera que el modelo de dotación de provisiones colectivas de la entidad no se ajusta a los estándares expresados en el Manual de AQR (cifras negativas).</t>
  </si>
  <si>
    <t>Ajustes en CET1 antes de efectos compensadores</t>
  </si>
  <si>
    <t>Efecto compensador por protección de riesgos</t>
  </si>
  <si>
    <t>Indicación del valor en libros (valor bruto de mercado al cierre de 2013, antes de ajuste por AQR) de la posición de nivel 3 que ha revisado el NCA Bank Team dividido entre el valor en libros total de los activos de nivel 3 (valor bruto de mercado al cierre de 2013, antes de ajuste por AQR y antes de PP&amp;A) para esta categoría de activo.</t>
  </si>
  <si>
    <t>Ajustes a CET1 antes de efectos compensadores</t>
  </si>
  <si>
    <t>Este detalle se omite cuando el impacto total del AQR (B2) es inferior a 10 puntos básicos del CET1 y las filas separadas se omiten cuando su impacto es inferior a 1 punto básico del CET1. 
Este ajuste ya se refleja en el detalle de las categorías de activos de D1 a D9 y aquí se muestra solo de forma más granular.</t>
  </si>
  <si>
    <t>Ajustes de los activos valorados a valor razonable en las carteras bancaria y de negociación</t>
  </si>
  <si>
    <t>Suma de D.F1, D.I 11 y D.I 12</t>
  </si>
  <si>
    <t>Efecto compensador por protección de activos</t>
  </si>
  <si>
    <t>Impacto agregado estimado de los esquemas de protección de activos (como garantías de las carteras) y efectos por seguros que pueden aplicarse a las carteras correspondientes (cifra positiva).</t>
  </si>
  <si>
    <t>Impacto neto total de los resultados del AQR en CET1</t>
  </si>
  <si>
    <t>Nivel de NPE no ajustado al cierre del ejercicio 2013</t>
  </si>
  <si>
    <t>Exposición reclasificada de situación normal a dudosa según la revisión de la clasificación de las exposiciones de la muestra.</t>
  </si>
  <si>
    <t>Cambios por proyección de resultados</t>
  </si>
  <si>
    <t>Exposición reclasificada de situación normal a dudosa según la proyección de los resultados.</t>
  </si>
  <si>
    <t>Nivel de NPE ajustado por AQR</t>
  </si>
  <si>
    <t>Ratio de cobertura de 
exposiciones dudosas sin ajustar,
cierre de 2013</t>
  </si>
  <si>
    <t>Importe de los ajustes de provisiones basados en la revisión de las exposiciones de la muestra (cifras negativas).</t>
  </si>
  <si>
    <t>Importe de los ajustes de provisiones basados en la proyección de los resultados de la revisión de las exposiciones de la muestra al conjunto de la cartera (cifras negativas).</t>
  </si>
  <si>
    <t>Cambios por la revisión de las provisiones colectivas por exposiciones dudosas</t>
  </si>
  <si>
    <t>Véase A9 anterior.</t>
  </si>
  <si>
    <t>Ajustes de la ratio de apalancamiento basados en todos los ajustes cuantitativos identificados en el AQR que afectan a sus componentes</t>
  </si>
  <si>
    <t>Provisiones adicionales identificadas por exposiciones clasificadas como dudosas durante el AQR.</t>
  </si>
  <si>
    <t>Ratio de apalancamiento basada en el artículo 429 del RRC a partir de septiembre de 2014 que incorpora todos los ajustes cuantitativos identificados en el AQR que afectan a sus componentes.</t>
  </si>
  <si>
    <t>Exposiciones en la cartera bancaria seleccionada</t>
  </si>
  <si>
    <t>valor razonable en la cartera bancaria</t>
  </si>
  <si>
    <t>Exposiciones en la cartera de negociación seleccionada</t>
  </si>
  <si>
    <t>valor razonable en la cartera de negociación</t>
  </si>
  <si>
    <t xml:space="preserve">Se no han seleccionado exposiciones valoradas a </t>
  </si>
  <si>
    <r>
      <t>•</t>
    </r>
    <r>
      <rPr>
        <b/>
        <sz val="11"/>
        <color indexed="8"/>
        <rFont val="Arial"/>
        <family val="2"/>
      </rPr>
      <t xml:space="preserve"> La selección de categorías de activos para la revisión de las carteras se basó en un enfoque cuyo fin era identificar las carteras con mayor riesgo de error en su clasificación. Por tanto, la extrapolación de los resultados a las carteras no seleccionadas sería incorrecta desde un punto de vista estadístico.
•</t>
    </r>
    <r>
      <rPr>
        <sz val="11"/>
        <color indexed="8"/>
        <rFont val="Arial"/>
        <family val="2"/>
      </rPr>
      <t xml:space="preserve"> Los indicadores de calidad de los activos se basan en la definición simplificada de exposiciones dudosas (NPE) elaborada por la ABE. 
• Todas las partes involucradas dedicaron esfuerzos significativos a aumentar el nivel de armonización de la definición de exposiciones dudosas (NPE) y su aplicación.
• Aunque la aplicación de esta definición constituye un avance muy importante en términos de armonización en todo el sector bancario de la zona del euro, el nivel de armonización conseguido no es del todo perfecto debido a factores tales como la existencia de distintos umbrales de materialidad entre los Estados miembros. Sin embargo,  la uniformidad aplicada en la evaluación global ha sido elevada, lo que supone una mejora muy significativa de la comparabilidad entre entidades de diferentes jurisdicciones. 
• Las cifras que se presentan no deben entenderse como cifras contables. </t>
    </r>
  </si>
  <si>
    <t>Numerador: 
Exposición (importe en libros más exposición fuera de balance ponderada por factor de conversión del crédito --CCF) que es dudosa (NPE) según la definifición simplificada de NPE (véase la sección 2.4.4. de Manual de la Fase 2 del AQR) al cierre del ejercicio 2013 (total del banco consolidado):
Exposición dudosa (NPE) se define como:
• Cualquier exposición material vencida con más de 90 días de antigüedad aun cuando no se haya reconocido como impagada o deteriorada;
• Cualquier exposición deteriorada (respetando la definición específica a efectos de PCGA nacionales vs. NIIF para bancos)
• Cualquier exposición que esté en situación de impago según el RRC.
 Definición de exposición:
• Cualquier operación que sea una NPE debe clasificarse como NPE;
• Para exposiciones minoristas: la NPE se define a nivel de la operación;
• Para exposiciones no minoristas: la NPE se define a nivel del deudor – si una exposición material se clasifica como NPE, todas las exposiciones frente a ese deudor se considerarán NPE;
• La materialidad se define según las guías sobre NTE de la ABE (es decir, según el artículo 178 del RRC) y, por tanto, en consonancia con el criterio nacional;
• Se incluyen las exposiciones fuera de balance. Las exposiciones en derivados y de la cartera de negociación no se incluyen según las NTE de la ABE. 
Denominador: exposición total (exposiciones en situación normal y exposiciones dudosas (NPE)). Misma definición de exposición que anteriormente.
Al cierre de 2013 y total de la entidad consolidada.</t>
  </si>
  <si>
    <t xml:space="preserve">Los activos de nivel 3 son los que recoge la NIIF 13, párrafos 86-90 (los activos disponibles para la venta, los activos a valor razonable con cambios en pérdidas y ganancias, y los mantenidos para negociación)
No definidos para los bancos que aplican PCGA nacionales.
Total activo = A1.
</t>
  </si>
  <si>
    <t>B10=(5,5-B7)*100   (si B7&lt;5,5, si no 0)</t>
  </si>
  <si>
    <t>Tamaño de la cartera - Valor en libros de los activos de nivel 3</t>
  </si>
  <si>
    <r>
      <t xml:space="preserve">Ajustes resultantes del modelo </t>
    </r>
    <r>
      <rPr>
        <i/>
        <sz val="11"/>
        <color indexed="8"/>
        <rFont val="Arial"/>
        <family val="2"/>
      </rPr>
      <t>challenger</t>
    </r>
    <r>
      <rPr>
        <sz val="11"/>
        <color theme="1"/>
        <rFont val="Arial"/>
        <family val="2"/>
      </rPr>
      <t xml:space="preserve"> aplicado a los AVC.
AVC, véase artículo 383 del  RRC.
El AVC se calcula como la pérdida en caso de incumplimiento (LGD) a mercado multiplicada por la suma de las pérdidas esperadas en cada momento del tiempo. La pérdida esperada en cada momento del tiempo se calcula multiplicando el factor de probabilidad de incumplimiento (PD) en dicho momento del tiempo por el factor de exposición en el mismo momento.</t>
    </r>
  </si>
  <si>
    <t xml:space="preserve">• Los indicadores de calidad de los activos se basan en la definición simplificada de exposiciones dudosas (NPE) elaborada por la ABE. 
• Todas las partes involucradas dedicaron esfuerzos significativos a aumentar el nivel de armonización de la definición de exposiciones dudosas (NPE) y su aplicación.
• Aunque la aplicación de esta definición constituye un avance muy importante en términos de armonización en todo el sector bancario de la zona del euro, el nivel de armonización conseguido no es del todo perfecto debido a factores tales como la existencia de distintos umbrales de materialidad entre los Estados miembros. Sin embargo,  la uniformidad aplicada en la evaluación global ha sido elevada, lo que supone una mejora muy significativa de la comparabilidad entre entidades de diferentes jurisdicciones. 
• Las cifras que se presentan no deben entenderse como cifras contables. </t>
  </si>
  <si>
    <t>Emisión neta de instrumentos de capital AT1 (art. 52 del RRC) con un umbral de conversión igual o superior al 5,5% e inferior al 6% entre el 1 de enero y el 30 de septiembre de 2014, expresado en términos de APR. Los instrumentos AT1 que se han convertido en CET1 no se contabilizan en esta celda para evitar la contabilización duplicada con C3.</t>
  </si>
  <si>
    <t>Emisión neta de instrumentos de capital AT1 (art. 52 del RRC) con un umbral de conversión igual o superior al 6% e inferior al 7% entre el 1 de enero y el 30 de septiembre de 2014, expresado en términos de APR. Los instrumentos AT1 que se han convertido en CET1 no se contabilizan en esta celda para evitar la contabilización duplicada con C3.</t>
  </si>
  <si>
    <t>Emisión neta de instrumentos de capital AT1 (art. 52 del RRC) con un umbral de conversión igual o superior al 7% entre el 1 de enero y el 30 de septiembre de 2014, expresado en términos de APR. Los instrumentos de capital AT1 que se han convertido en CET1 no se contabilizan en esta celda para evitar la contabilización duplicada con C3.</t>
  </si>
  <si>
    <t>Ajustes de provisiones por proyección de resultados</t>
  </si>
  <si>
    <t xml:space="preserve">APR por riesgo de crédito al cierre de 2013
</t>
  </si>
  <si>
    <t>APR por riesgo de crédito al cierre de 2013</t>
  </si>
  <si>
    <t>Revisión de exposiciones distintas a las de derivados</t>
  </si>
  <si>
    <t>Ratio de cobertura de exposiciones clasificadas como dudosas en el AQR</t>
  </si>
  <si>
    <r>
      <t xml:space="preserve">Ajuste total debido al resultado en el escenario </t>
    </r>
    <r>
      <rPr>
        <b/>
        <u val="single"/>
        <sz val="11"/>
        <color indexed="8"/>
        <rFont val="Arial"/>
        <family val="2"/>
      </rPr>
      <t>base</t>
    </r>
    <r>
      <rPr>
        <sz val="11"/>
        <color theme="1"/>
        <rFont val="Arial"/>
        <family val="2"/>
      </rPr>
      <t xml:space="preserve"> de la prueba de resistencia conjunta ABE/BCE por el nivel de capital más bajo en el período de tres años</t>
    </r>
  </si>
  <si>
    <r>
      <t xml:space="preserve">Ajuste total debido al resultado en el escenario </t>
    </r>
    <r>
      <rPr>
        <b/>
        <u val="single"/>
        <sz val="11"/>
        <color indexed="8"/>
        <rFont val="Arial"/>
        <family val="2"/>
      </rPr>
      <t>adverso</t>
    </r>
    <r>
      <rPr>
        <sz val="11"/>
        <color theme="1"/>
        <rFont val="Arial"/>
        <family val="2"/>
      </rPr>
      <t xml:space="preserve"> de la prueba de resistencia conjunta ABE/BCE por el nivel de capital más bajo en el período de tres años</t>
    </r>
  </si>
  <si>
    <t xml:space="preserve">Ajuste total debido al resultado en el escenario base de la prueba de resistencia conjunta ABE/BCE </t>
  </si>
  <si>
    <t xml:space="preserve">Ajuste total debido al resultado en el escenario adverso de la prueba de resistencia conjunta ABE/BCE </t>
  </si>
  <si>
    <t>El efecto de la compensación por impuestos incluye la creación supuesta de activos por impuestos diferidos con las limitaciones impuestas por la normativa contable. Se practicarán las pertinentes deducciones por los activos por impuestos diferidos de acuerdo con el RRC.</t>
  </si>
  <si>
    <t>Es la suma de todos los resultados del AQR que afectan (desde un punto de vista contable o prudencial) a la ratio de CET1. El detalle de sus componentes se facilita en la hoja "Resultados detallados del AQR". En puntos básicos, efecto marginal.</t>
  </si>
  <si>
    <t>Ajuste total por resultado de AQR</t>
  </si>
  <si>
    <t>Ajuste total debido al resultado en el escenario base de la prueba de resistencia conjunta ABE/BCE</t>
  </si>
  <si>
    <t>Ajuste total debido al resultado en el escenario adverso de la prueba de resistencia conjunta ABE/BCE</t>
  </si>
  <si>
    <t>Ajuste total a la ratio de apalancamiento por resultado de AQR</t>
  </si>
  <si>
    <t>Déficit de capital total de la Evaluación Global</t>
  </si>
  <si>
    <t>Déficit de capital total de la Evaluación Global
B11 = max( B8,  B9, B10 )</t>
  </si>
  <si>
    <t>Separación del ajuste total de la revisión del valor razonable, excluido el ajuste de AVC (D11)</t>
  </si>
  <si>
    <t>Importe bruto del ajuste total del CET1 basado en el AQR antes del efecto compensador de la protección de activos, los seguros y los impuestos (cifra negativa).</t>
  </si>
  <si>
    <t>Importe neto del ajuste total de CET1 en función de los resultados del AQR después del efecto compensador por protección de riesgos e impuestos (cifra negativa). Suma el efecto de D20, D21 y D22 e incorpora el efecto de la variación de los APR.</t>
  </si>
  <si>
    <t>Importe bruto de los ajustes totales reflejados en D.C - D.E antes del efecto compensador de la protección de riesgos y de los impuestos (cifras negativas).</t>
  </si>
  <si>
    <t>Cambios debidos a la revisión individualizada de exposiciones de la muestra</t>
  </si>
  <si>
    <t>Ratio de apalancamiento</t>
  </si>
  <si>
    <t>* La cifra de exposición total al riesgo es antes del AQR. Obsérvese que la cifra correspondiente al cierre de 2013 de la plantilla de transparencia de la ABE es después del AQR y, por tanto, pueden no coincidir exactamente.</t>
  </si>
  <si>
    <t>Exposición total al riesgo*
según la definición aplicable a 1.1.2014 conforme a las disposiciones transitorias de DRCIV/RRC</t>
  </si>
  <si>
    <r>
      <t xml:space="preserve">Notas: 
</t>
    </r>
    <r>
      <rPr>
        <sz val="11"/>
        <color indexed="8"/>
        <rFont val="Calibri"/>
        <family val="2"/>
      </rPr>
      <t xml:space="preserve">• </t>
    </r>
    <r>
      <rPr>
        <b/>
        <sz val="11"/>
        <color indexed="8"/>
        <rFont val="Calibri"/>
        <family val="2"/>
      </rPr>
      <t>La selección de categorías de activos para la revisión de las carteras se basó en un enfoque cuyo fin era identificar las carteras con mayor riesgo de error en su clasificación. Por tanto, la extrapolación de los resultados a las carteras no seleccionadas sería incorrecta.</t>
    </r>
    <r>
      <rPr>
        <sz val="11"/>
        <color indexed="8"/>
        <rFont val="Calibri"/>
        <family val="2"/>
      </rPr>
      <t xml:space="preserve">
•Las columnas D. C a D .F incluyen (sin carácter limitativo) cualquier impacto en las provisiones relacionado con la reclasificación de las exposiciones de situación normal a dudosas.
• En el ejercicio de AQR, el incremento de provisiones resultante (desde el punto de vista de la supervisión) se traduce en un cambio del CET1.
• Los conceptos D1 a D21 son antes de efectos compensadores tales como protección de activos e impuestos.
• Los puntos básicos se calculan utilizando la exposición total al riesgo de la sección A4.
• Para interpretar los resultados detallados, consúltese el manual de AQR que describe la metodología o el Informe Agregado adjunto donde figuran las principales características del ejercicio de evaluación global. Dirección de acceso al manual de AQR:
http://www.ecb.europa.eu/press/pr/date/2014/html/pr140311.en.html</t>
    </r>
  </si>
  <si>
    <t>Inversiones inmobiliarias / activos inmobiliarios / otros</t>
  </si>
  <si>
    <t>D23 = (D20 + D21 + D22) + (Ajuste por cambio en APR por resultado de AQR)</t>
  </si>
  <si>
    <t>Cambios debidos a la revisión
de exposiciones de la muestra</t>
  </si>
  <si>
    <t>Cambios debidos a la revisión 
de exposiciones de la muestra</t>
  </si>
  <si>
    <t>Ratio de cobertura:</t>
  </si>
  <si>
    <t>Nota: En algunos casos, el total de APR por riesgo de crédito consignado en el campo D.A1 puede no ser igual a la suma de los componentes que figuran debajo, o a las medidas corrrespondientes de las plantillas de transparencia, debido a la inclusión de tipos de activos especializados que no se encuentran dentro de las categorías aquí reflejadas.</t>
  </si>
  <si>
    <t>Cifra según Basilea II sin ajustar a 31.12.2013 presentada por la entidad.</t>
  </si>
  <si>
    <t xml:space="preserve">Ajustes adicionales debidos al resultado en el escenario base por el nivel de capital más bajo en el período de tres años. Téngase en cuenta que también se incluyen los efectos de la aplicación progresiva del RRC y la DRCIV según lo dispuesto en cada jurisdicción nacional respectiva. En consonancia con la divulgación de resultados de la ABE. 
</t>
  </si>
  <si>
    <t xml:space="preserve">Ajustes adicionales debidos al resultado en el escenario adverso por el nivel de capital más bajo en el período de tres años. Téngase en cuenta que también se incluyen los efectos de la aplicación progresiva del RRC y la DRCIV según lo dispuesto en cada jurisdicción nacional respectiva. En consonancia con la divulgación de resultados de la ABE. </t>
  </si>
  <si>
    <t>Para obtener detalles sobre cualquier emisión de instrumentos de capital ya reflejada en el balance dinámico de la prueba de resistencia, véanse las observaciones específicas que figuran en la primera hoja.</t>
  </si>
  <si>
    <t>Indicación de la fracción del total de APR por categoría de activos seleccionada en la Fase 1 del AQR. 
Se sigue un "sistema de tramos" en vez de presentar cifras precisas. Los tramos son los siguientes :
 "No relevante"; 0%; &lt; 20% ; 20-40% ; 40-60% ; 60-80% ; 80-100% ; 100%</t>
  </si>
  <si>
    <t>Importe de los ajustes de las provisiones específicas para las exposiciones de la muestra.
Incluye todas las exposiciones de la muestra revisadas (nota técnica: también las exposiciones prioritarias).</t>
  </si>
  <si>
    <r>
      <t xml:space="preserve">Importe de los ajustes de las provisiones colectivas determinados aplicando el modelo </t>
    </r>
    <r>
      <rPr>
        <i/>
        <sz val="11"/>
        <color indexed="8"/>
        <rFont val="Arial"/>
        <family val="2"/>
      </rPr>
      <t>challenger</t>
    </r>
    <r>
      <rPr>
        <sz val="11"/>
        <color theme="1"/>
        <rFont val="Arial"/>
        <family val="2"/>
      </rPr>
      <t xml:space="preserve"> en aquellos casos en los que se considera que el modelo de dotación de provisiones colectivas de la entidad no se ajusta a los estándares expresados en el Manual de AQR.</t>
    </r>
  </si>
  <si>
    <r>
      <t xml:space="preserve">Importe de los ajustes resultantes de:
- Modelo </t>
    </r>
    <r>
      <rPr>
        <i/>
        <sz val="11"/>
        <color indexed="8"/>
        <rFont val="Arial"/>
        <family val="2"/>
      </rPr>
      <t>challenger</t>
    </r>
    <r>
      <rPr>
        <sz val="11"/>
        <color theme="1"/>
        <rFont val="Arial"/>
        <family val="2"/>
      </rPr>
      <t xml:space="preserve"> aplicado al AVC (D11).
- los distintos componentes de la revisión de las exposiciones valoradas a valor razonable (D13-D19), así como revisión del valor razonable en su conjunto (D12).</t>
    </r>
  </si>
  <si>
    <t>Incluye cambios en el alcance de las exposiciones después de PP&amp;A. Téngase en cuenta que se incluyen posiciones inmobiliarias registradas en base a devengo y carteras registradas a coste.</t>
  </si>
  <si>
    <t>Cambios debidos a la revisión de exposiciones de la muestra</t>
  </si>
  <si>
    <r>
      <rPr>
        <vertAlign val="superscript"/>
        <sz val="11"/>
        <color indexed="8"/>
        <rFont val="Arial"/>
        <family val="2"/>
      </rPr>
      <t>1</t>
    </r>
    <r>
      <rPr>
        <sz val="10"/>
        <color indexed="8"/>
        <rFont val="Arial"/>
        <family val="2"/>
      </rPr>
      <t>El valor de los APR utilizado corresponde al escenario pertinente en el peor año posible</t>
    </r>
  </si>
  <si>
    <t>Nota: Las ratios de cobertura mostradas en E.E- E.I cubren únicamente las exposiciones  identificadas como dudosa antes del AQR.</t>
  </si>
  <si>
    <t>Por tanto, las exposiciones reclasificadas como dudosas en el AQR
NO se incluyen en el cálculo de E.E -  E.I.</t>
  </si>
  <si>
    <t>B3 = B1 + B2</t>
  </si>
  <si>
    <t>ESBKT</t>
  </si>
  <si>
    <t>Bankinter, S.A.</t>
  </si>
  <si>
    <t>0%</t>
  </si>
  <si>
    <t>&gt;0%  &lt;=20%</t>
  </si>
  <si>
    <t>&gt;20%  &lt;=40%</t>
  </si>
  <si>
    <t>&gt;40%  &lt;=60%</t>
  </si>
  <si>
    <t>&gt;60%  &lt;=80%</t>
  </si>
  <si>
    <t>&gt;80%  &lt;=100%</t>
  </si>
  <si>
    <t>&lt;=20%</t>
  </si>
  <si>
    <t>60 - 80%</t>
  </si>
  <si>
    <t>20 - 40%</t>
  </si>
  <si>
    <t>80 - 100%</t>
  </si>
  <si>
    <t>Large SME (non real estate)</t>
  </si>
  <si>
    <t>Large corporates (non real estate)</t>
  </si>
  <si>
    <t>SME</t>
  </si>
  <si>
    <t>ESPAÑA</t>
  </si>
  <si>
    <t>-</t>
  </si>
  <si>
    <t>Denominador de la ratio de apalancamiento (A9), "exposición a efectos de la ratio de apalancamiento", según el artículo 429 del RRC.</t>
  </si>
  <si>
    <t>Véase A10</t>
  </si>
  <si>
    <r>
      <t>Numerador</t>
    </r>
    <r>
      <rPr>
        <sz val="11"/>
        <color indexed="8"/>
        <rFont val="Arial"/>
        <family val="2"/>
      </rPr>
      <t xml:space="preserve">: </t>
    </r>
    <r>
      <rPr>
        <u val="single"/>
        <sz val="11"/>
        <color indexed="8"/>
        <rFont val="Arial"/>
        <family val="2"/>
      </rPr>
      <t xml:space="preserve">
</t>
    </r>
    <r>
      <rPr>
        <sz val="11"/>
        <color indexed="8"/>
        <rFont val="Arial"/>
        <family val="2"/>
      </rPr>
      <t xml:space="preserve">Exposición (importe en libros más exposición fuera de balance ponderada por factor de conversión del crédito --CCF) presentada por la entidad como dudosa según la definición simplificada de NPE (véase la sección 2.4.4. de Manual de la Fase 2 del AQR y la explicación de A10 anterior) al cierre del ejercicio 2013  + 
Exposición reclasificada de situación normal a dudosa según la revisión de la clasificación de las exposiciones de la muestra y la proyección de los resultados.
</t>
    </r>
    <r>
      <rPr>
        <u val="single"/>
        <sz val="11"/>
        <color indexed="8"/>
        <rFont val="Arial"/>
        <family val="2"/>
      </rPr>
      <t xml:space="preserve">
Denominador</t>
    </r>
    <r>
      <rPr>
        <sz val="11"/>
        <color indexed="8"/>
        <rFont val="Arial"/>
        <family val="2"/>
      </rPr>
      <t>: exposición total (en situación normal y dudosas). Misma definición de exposición que en el numerador.</t>
    </r>
  </si>
  <si>
    <t>Véase A11</t>
  </si>
  <si>
    <t>A11  ajustada por resultados de AQR.</t>
  </si>
  <si>
    <t>Introducción a las plantillas de divulgación de resultados de la Evaluación Global (CA)</t>
  </si>
  <si>
    <t>La plantilla contiene el resultado general de la Evaluación Global de la entidad, así como resultados más detallados del Análisis de la Calidad de los Activos (AQR)</t>
  </si>
  <si>
    <t>En la plantilla de transparencia de la ABE correspondiente a la entidad se puede consultar información más detallada sobre las pruebas de resistencia conjuntas  ABE/BCE</t>
  </si>
  <si>
    <t>En esta parte se detalla cómo interpretar las plantillas, e incluye importantes observaciones que deben tomarse en consideración en el contexto de los resultados definitivos</t>
  </si>
  <si>
    <t>Observaciones específicas sobre la entidad</t>
  </si>
  <si>
    <t>Descripción de los apartados</t>
  </si>
  <si>
    <r>
      <rPr>
        <b/>
        <sz val="11"/>
        <color indexed="8"/>
        <rFont val="Arial"/>
        <family val="2"/>
      </rPr>
      <t>Resultados principales y resumen</t>
    </r>
    <r>
      <rPr>
        <sz val="11"/>
        <color theme="1"/>
        <rFont val="Arial"/>
        <family val="2"/>
      </rPr>
      <t xml:space="preserve">
A. Datos principales de la entidad antes de la Evaluación Global (cierre de 2013)
B. Principales resultados de la Evaluación Global (CA)
C. Principales medidas de capital que afectan al CET1 desde el 1 de enero de 2014 hasta el 30 de septiembre de 2014
</t>
    </r>
  </si>
  <si>
    <r>
      <rPr>
        <b/>
        <sz val="11"/>
        <color indexed="8"/>
        <rFont val="Arial"/>
        <family val="2"/>
      </rPr>
      <t xml:space="preserve">Resultados detallados del </t>
    </r>
    <r>
      <rPr>
        <b/>
        <sz val="11"/>
        <color indexed="8"/>
        <rFont val="Arial"/>
        <family val="2"/>
      </rPr>
      <t>AQR</t>
    </r>
    <r>
      <rPr>
        <sz val="11"/>
        <color theme="1"/>
        <rFont val="Arial"/>
        <family val="2"/>
      </rPr>
      <t xml:space="preserve">
D. Matriz del resultado del AQR
E. Matriz de indicadores de calidad de los activos
F. Impacto de la Evaluación Global en la ratio de apalancamiento
</t>
    </r>
  </si>
  <si>
    <r>
      <rPr>
        <b/>
        <sz val="11"/>
        <color indexed="8"/>
        <rFont val="Arial"/>
        <family val="2"/>
      </rPr>
      <t>Resultados con planes de reestructuración aprobados</t>
    </r>
    <r>
      <rPr>
        <sz val="11"/>
        <color theme="1"/>
        <rFont val="Arial"/>
        <family val="2"/>
      </rPr>
      <t xml:space="preserve">
Es una repetición de la Sección B (Principales resultados de la Evaluación Global) para las entidades para las que se haya aprobado un plan de reestructuración
</t>
    </r>
  </si>
  <si>
    <t>Sección</t>
  </si>
  <si>
    <t>Contenido</t>
  </si>
  <si>
    <t>Campos clave</t>
  </si>
  <si>
    <t>Observaciones</t>
  </si>
  <si>
    <t>A. Datos principales de la entidad antes de la Evaluación Global (cierre de 2013)</t>
  </si>
  <si>
    <t>Esta sección contiene información sobre el tamaño, los resultados y el capital de partida de la entidad al cierre del ejercicio 2013.</t>
  </si>
  <si>
    <r>
      <rPr>
        <b/>
        <sz val="11"/>
        <rFont val="Arial"/>
        <family val="2"/>
      </rPr>
      <t>A6</t>
    </r>
    <r>
      <rPr>
        <sz val="11"/>
        <rFont val="Arial"/>
        <family val="2"/>
      </rPr>
      <t xml:space="preserve"> Ratio de CET1 de partida - punto de partida facilitado por la entidad para cualquier ajuste tras la Evaluación Global</t>
    </r>
  </si>
  <si>
    <r>
      <rPr>
        <b/>
        <sz val="11"/>
        <rFont val="Arial"/>
        <family val="2"/>
      </rPr>
      <t xml:space="preserve">- Las cifras de esta sección se facilitan principalmente a efectos de transparencia y no deben utilizarse para realizar comparaciones con otras secciones o apartados. </t>
    </r>
    <r>
      <rPr>
        <sz val="11"/>
        <rFont val="Arial"/>
        <family val="2"/>
      </rPr>
      <t xml:space="preserve">
A título de ejemplo, la ratio de exposiciones dudosas que aparece en esta sección corresponde al conjunto de todas las carteras de la entidad y, por tanto, no es comparable con la ratio de exposiciones dudosas que figura en la sección E (que se refiere solo a las carteras seleccionadas en la Fase 1 del AQR).</t>
    </r>
  </si>
  <si>
    <t>B. Principales resultados de la Evaluación Global</t>
  </si>
  <si>
    <t>Esta sección principal de la plantilla contiene los resultados principales de la Evaluación Global.</t>
  </si>
  <si>
    <t>Los campos clave se detallan más abajo.</t>
  </si>
  <si>
    <r>
      <rPr>
        <b/>
        <sz val="11"/>
        <rFont val="Arial"/>
        <family val="2"/>
      </rPr>
      <t>- Las entidades disponen de 6 meses para cubrir cualquier déficit de capital resultante del AQR  y del escenario base de la prueba de resistencia, y de 9 meses para cubrir el déficit de capital que se derive del escenario adverso de la prueba de resistencia.</t>
    </r>
    <r>
      <rPr>
        <sz val="11"/>
        <rFont val="Arial"/>
        <family val="2"/>
      </rPr>
      <t xml:space="preserve">
</t>
    </r>
  </si>
  <si>
    <t>C. Principales medidas de capital que afectan al CET1 desde el 1 de enero hasta el 30 de septiembre de 2014</t>
  </si>
  <si>
    <t>En esta sección se presentan las principales operaciones de capital que afectan al CET1.</t>
  </si>
  <si>
    <r>
      <rPr>
        <b/>
        <sz val="11"/>
        <rFont val="Arial"/>
        <family val="2"/>
      </rPr>
      <t>- La sección C se facilita únicamente con fines informativos. Sus cifras no se incluyen en los resultados definitivos de la ratio de CET1 detallados en la sección B, ni afectan al déficit de capital de la entidad que se presenta en B11.</t>
    </r>
    <r>
      <rPr>
        <sz val="11"/>
        <rFont val="Arial"/>
        <family val="2"/>
      </rPr>
      <t xml:space="preserve">
- En el caso de entidades que tengan un déficit de capital, esta información se tendrá en cuenta durante la fase de planificación del capital que sigue a la presentación de los resultados de la Evaluación Global.</t>
    </r>
  </si>
  <si>
    <t>En esta sección se presentan los resultados específicos de los bloques de trabajo del AQR.</t>
  </si>
  <si>
    <r>
      <rPr>
        <b/>
        <sz val="11"/>
        <rFont val="Arial"/>
        <family val="2"/>
      </rPr>
      <t>D.A - D.F</t>
    </r>
    <r>
      <rPr>
        <sz val="11"/>
        <rFont val="Arial"/>
        <family val="2"/>
      </rPr>
      <t xml:space="preserve"> muestran los resultados del AQR detallados por segmento de activos y por bloque de trabajo del AQR.
</t>
    </r>
    <r>
      <rPr>
        <b/>
        <sz val="11"/>
        <rFont val="Arial"/>
        <family val="2"/>
      </rPr>
      <t>D.G - D.I</t>
    </r>
    <r>
      <rPr>
        <sz val="11"/>
        <rFont val="Arial"/>
        <family val="2"/>
      </rPr>
      <t xml:space="preserve"> muestran los resultados de la revisión de exposiciones de nivel 3 distintas a las de derivados.
</t>
    </r>
    <r>
      <rPr>
        <b/>
        <sz val="11"/>
        <rFont val="Arial"/>
        <family val="2"/>
      </rPr>
      <t>D20</t>
    </r>
    <r>
      <rPr>
        <sz val="11"/>
        <rFont val="Arial"/>
        <family val="2"/>
      </rPr>
      <t xml:space="preserve"> es el efecto bruto del AQR antes de compensaciones.
</t>
    </r>
    <r>
      <rPr>
        <b/>
        <sz val="11"/>
        <rFont val="Arial"/>
        <family val="2"/>
      </rPr>
      <t>D21</t>
    </r>
    <r>
      <rPr>
        <sz val="11"/>
        <rFont val="Arial"/>
        <family val="2"/>
      </rPr>
      <t xml:space="preserve"> muestra el efecto por protección por seguros.
</t>
    </r>
    <r>
      <rPr>
        <b/>
        <sz val="11"/>
        <rFont val="Arial"/>
        <family val="2"/>
      </rPr>
      <t>D22</t>
    </r>
    <r>
      <rPr>
        <sz val="11"/>
        <rFont val="Arial"/>
        <family val="2"/>
      </rPr>
      <t xml:space="preserve"> muestra el efecto compensador por impuestos.
</t>
    </r>
    <r>
      <rPr>
        <b/>
        <sz val="11"/>
        <rFont val="Arial"/>
        <family val="2"/>
      </rPr>
      <t>D23</t>
    </r>
    <r>
      <rPr>
        <sz val="11"/>
        <rFont val="Arial"/>
        <family val="2"/>
      </rPr>
      <t xml:space="preserve"> muestra el impacto neto total del AQR.</t>
    </r>
  </si>
  <si>
    <r>
      <rPr>
        <b/>
        <sz val="11"/>
        <rFont val="Arial"/>
        <family val="2"/>
      </rPr>
      <t>- La selección de categorías de activos para la revisión de las carteras se basó en un enfoque cuyo fin era identificar las carteras con mayor riesgo de error en su clasificación y de error de valoración. Por tanto, la extrapolación de los resultados a las carteras no seleccionadas sería incorrecta desde un punto de vista estadístico.</t>
    </r>
    <r>
      <rPr>
        <sz val="11"/>
        <rFont val="Arial"/>
        <family val="2"/>
      </rPr>
      <t xml:space="preserve">
- En el ejercicio de AQR, el incremento de provisiones resultante (desde el punto de vista de la supervisión) se traduce en un cambio del CET1.
- Los conceptos D1 a D21 son antes de efectos compensadores tales como protección de activos e impuestos.</t>
    </r>
  </si>
  <si>
    <t>En esta sección se facilitan indicadores de calidad de los activos (niveles de NPE y ratio de cobertura), detallados por categoría de activo.</t>
  </si>
  <si>
    <r>
      <t xml:space="preserve">- </t>
    </r>
    <r>
      <rPr>
        <b/>
        <sz val="11"/>
        <rFont val="Arial"/>
        <family val="2"/>
      </rPr>
      <t>E1</t>
    </r>
    <r>
      <rPr>
        <sz val="11"/>
        <rFont val="Arial"/>
        <family val="2"/>
      </rPr>
      <t xml:space="preserve"> muestra la evolución de los niveles de NPE de las carteras seleccionadas en la Fase 1.
- </t>
    </r>
    <r>
      <rPr>
        <b/>
        <sz val="11"/>
        <rFont val="Arial"/>
        <family val="2"/>
      </rPr>
      <t>E10</t>
    </r>
    <r>
      <rPr>
        <sz val="11"/>
        <rFont val="Arial"/>
        <family val="2"/>
      </rPr>
      <t xml:space="preserve"> muestra la evolución de las ratios de cobertura de las carteras seleccionadas en la Fase 1.</t>
    </r>
  </si>
  <si>
    <r>
      <rPr>
        <b/>
        <sz val="11"/>
        <rFont val="Arial"/>
        <family val="2"/>
      </rPr>
      <t>- Información presentada únicamente para carteras sujetas a revisión detallada en AQR, es decir, las seleccionadas en la fase 1 del AQR.
- Las cifras que se presentan no deben entenderse como cifras contables.
- Los indicadores de calidad de los activos se basan en la definición simplificada de exposiciones dudosas (NPE) elaborada por la ABE.</t>
    </r>
    <r>
      <rPr>
        <sz val="11"/>
        <rFont val="Arial"/>
        <family val="2"/>
      </rPr>
      <t xml:space="preserve">
- Aunque la aplicación de esta definición constituye un avance muy importante en términos de armonización en todo el sector bancario de la zona del euro, el nivel de armonización conseguido no es del todo perfecto debido a factores tales como la existencia de distintos umbrales de materialidad entre los Estados miembros. Sin embargo,  la uniformidad aplicada en la Evaluación Global ha sido elevada, lo que supone una mejora muy significativa de la comparabilidad entre entidades y jurisdicciones.</t>
    </r>
  </si>
  <si>
    <t>F. Impacto de la Evaluación Global en la ratio de apalancamiento</t>
  </si>
  <si>
    <t>Esta sección muestra el ajuste a la ratio de apalancamiento por resultado de AQR.</t>
  </si>
  <si>
    <r>
      <rPr>
        <b/>
        <sz val="11"/>
        <rFont val="Arial"/>
        <family val="2"/>
      </rPr>
      <t>- Actualmente las ratios de apalancamiento no son vinculantes, se presentan solo a efectos informativos y no afectan al déficit de capital.</t>
    </r>
    <r>
      <rPr>
        <sz val="11"/>
        <rFont val="Arial"/>
        <family val="2"/>
      </rPr>
      <t xml:space="preserve">
- Dado que en las pruebas de resistencia se aplica el supuesto de "balance estático", el uso en ellas de la ratio de apalancamiento podría inducir a error y, por tanto, esta ratio se presenta únicamente para el AQR .</t>
    </r>
  </si>
  <si>
    <t>Fuente de las cifras principales / elementos determinantes de los resultados principales</t>
  </si>
  <si>
    <r>
      <t xml:space="preserve">B1 - la ratio de CET1 a 31 de diciembre de 2013 es proporcionada por la entidad, y sirve de punto de partida para medir el impacto de la Evaluación Global.
</t>
    </r>
    <r>
      <rPr>
        <sz val="11"/>
        <color theme="1"/>
        <rFont val="Arial"/>
        <family val="2"/>
      </rPr>
      <t>Téngase en cuenta que CET1 corresponde a la definición aplicable a 1 de enero de 2014 conforme a  DRCIV/RRC.</t>
    </r>
  </si>
  <si>
    <t>B2 - obtenido de D23, el impacto neto de  los resultados del AQR después de efectos compensadores por protección de riesgos e impuestos.</t>
  </si>
  <si>
    <t>B4 = la diferencia entre la ratio de CET1 ajustada por el AQR y la ratio de CET1 en el escenario base, en el ejercicio en el que la diferencia entre el nivel de capital y el umbral (8%) es más baja.</t>
  </si>
  <si>
    <t xml:space="preserve">Nota: esta información procede de las plantillas de transparencia de la ABE. Los principales campos de estas plantillas son las cifras del escenario base que figuran en el apartado "Capital", sección C.1. </t>
  </si>
  <si>
    <t>B5 = B3 + B4 (téngase en cuenta que el punto de partida de este ajuste es la ratio de CET1 ajustada por el AQR).</t>
  </si>
  <si>
    <t>B6 = la diferencia entre la ratio de CET1 ajustada por el AQR y la ratio de CET1 en el escenario adverso, en el ejercicio en el que la diferencia entre el nivel de capital y el umbral (5,5%) es más baja.</t>
  </si>
  <si>
    <t xml:space="preserve">Nota: esta información procede de las plantillas de transparencia de la ABE. Los principales campos de estas plantillas son las cifras del escenario adverso que figuran en el apartado "Capital", sección C.1.  </t>
  </si>
  <si>
    <t>B7 = B3 + B6 (téngase en cuenta que el punto de partida de este ajuste es la ratio de CET1 ajustada por el AQR).</t>
  </si>
  <si>
    <t xml:space="preserve">                   Ejemplo presentado únicamente a efectos ilustrativos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</si>
</sst>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00_-;\-* #,##0.00_-;_-* &quot;-&quot;??_-;_-@_-"/>
    <numFmt numFmtId="173" formatCode="0.0"/>
    <numFmt numFmtId="174" formatCode="0.000"/>
    <numFmt numFmtId="175" formatCode="#,##0_ ;\-#,##0\ "/>
    <numFmt numFmtId="176" formatCode="#,##0.00_ ;\-#,##0.00\ "/>
  </numFmts>
  <fonts count="101">
    <font>
      <sz val="11"/>
      <color theme="1"/>
      <name val="Arial"/>
      <family val="2"/>
    </font>
    <font>
      <sz val="11"/>
      <color indexed="8"/>
      <name val="Arial"/>
      <family val="2"/>
    </font>
    <font>
      <sz val="11"/>
      <color indexed="8"/>
      <name val="Calibri"/>
      <family val="2"/>
    </font>
    <font>
      <b/>
      <sz val="11"/>
      <color indexed="8"/>
      <name val="Calibri"/>
      <family val="2"/>
    </font>
    <font>
      <b/>
      <sz val="11"/>
      <color indexed="8"/>
      <name val="Arial"/>
      <family val="2"/>
    </font>
    <font>
      <u val="single"/>
      <sz val="11"/>
      <color indexed="8"/>
      <name val="Arial"/>
      <family val="2"/>
    </font>
    <font>
      <vertAlign val="superscript"/>
      <sz val="8"/>
      <color indexed="8"/>
      <name val="Arial"/>
      <family val="2"/>
    </font>
    <font>
      <vertAlign val="superscript"/>
      <sz val="10"/>
      <color indexed="8"/>
      <name val="Arial"/>
      <family val="2"/>
    </font>
    <font>
      <i/>
      <sz val="11"/>
      <color indexed="8"/>
      <name val="Arial"/>
      <family val="2"/>
    </font>
    <font>
      <b/>
      <u val="single"/>
      <sz val="11"/>
      <color indexed="8"/>
      <name val="Arial"/>
      <family val="2"/>
    </font>
    <font>
      <sz val="10"/>
      <color indexed="8"/>
      <name val="Arial"/>
      <family val="2"/>
    </font>
    <font>
      <vertAlign val="superscript"/>
      <sz val="11"/>
      <color indexed="8"/>
      <name val="Arial"/>
      <family val="2"/>
    </font>
    <font>
      <sz val="11"/>
      <name val="Arial"/>
      <family val="2"/>
    </font>
    <font>
      <b/>
      <sz val="11"/>
      <name val="Arial"/>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56"/>
      <name val="Arial"/>
      <family val="2"/>
    </font>
    <font>
      <sz val="11"/>
      <color indexed="62"/>
      <name val="Arial"/>
      <family val="2"/>
    </font>
    <font>
      <u val="single"/>
      <sz val="11"/>
      <color indexed="12"/>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Arial"/>
      <family val="2"/>
    </font>
    <font>
      <b/>
      <sz val="15"/>
      <color indexed="56"/>
      <name val="Arial"/>
      <family val="2"/>
    </font>
    <font>
      <b/>
      <sz val="13"/>
      <color indexed="56"/>
      <name val="Arial"/>
      <family val="2"/>
    </font>
    <font>
      <b/>
      <sz val="10"/>
      <color indexed="8"/>
      <name val="Arial"/>
      <family val="2"/>
    </font>
    <font>
      <b/>
      <u val="single"/>
      <sz val="10"/>
      <color indexed="8"/>
      <name val="Arial"/>
      <family val="2"/>
    </font>
    <font>
      <sz val="10"/>
      <color indexed="8"/>
      <name val="Tahoma"/>
      <family val="2"/>
    </font>
    <font>
      <b/>
      <sz val="12"/>
      <color indexed="8"/>
      <name val="Calibri"/>
      <family val="2"/>
    </font>
    <font>
      <i/>
      <sz val="10"/>
      <color indexed="8"/>
      <name val="Arial"/>
      <family val="2"/>
    </font>
    <font>
      <sz val="7"/>
      <color indexed="8"/>
      <name val="Arial"/>
      <family val="2"/>
    </font>
    <font>
      <i/>
      <sz val="8"/>
      <color indexed="8"/>
      <name val="Arial"/>
      <family val="2"/>
    </font>
    <font>
      <sz val="8"/>
      <color indexed="8"/>
      <name val="Arial"/>
      <family val="2"/>
    </font>
    <font>
      <sz val="11"/>
      <color indexed="8"/>
      <name val="Tahoma"/>
      <family val="2"/>
    </font>
    <font>
      <b/>
      <sz val="14"/>
      <color indexed="9"/>
      <name val="Arial"/>
      <family val="2"/>
    </font>
    <font>
      <b/>
      <sz val="18"/>
      <color indexed="49"/>
      <name val="Arial"/>
      <family val="2"/>
    </font>
    <font>
      <b/>
      <sz val="12"/>
      <color indexed="8"/>
      <name val="Arial"/>
      <family val="2"/>
    </font>
    <font>
      <b/>
      <i/>
      <sz val="10"/>
      <color indexed="8"/>
      <name val="Arial"/>
      <family val="2"/>
    </font>
    <font>
      <vertAlign val="superscript"/>
      <sz val="12"/>
      <color indexed="8"/>
      <name val="Arial"/>
      <family val="2"/>
    </font>
    <font>
      <b/>
      <i/>
      <u val="single"/>
      <sz val="11"/>
      <color indexed="8"/>
      <name val="Arial"/>
      <family val="2"/>
    </font>
    <font>
      <b/>
      <sz val="16"/>
      <color indexed="62"/>
      <name val="Arial"/>
      <family val="2"/>
    </font>
    <font>
      <b/>
      <sz val="12"/>
      <color indexed="62"/>
      <name val="Arial"/>
      <family val="2"/>
    </font>
    <font>
      <b/>
      <i/>
      <sz val="11"/>
      <color indexed="8"/>
      <name val="Arial"/>
      <family val="2"/>
    </font>
    <font>
      <i/>
      <sz val="10"/>
      <color indexed="8"/>
      <name val="Tahoma"/>
      <family val="2"/>
    </font>
    <font>
      <sz val="9"/>
      <color indexed="8"/>
      <name val="Arial"/>
      <family val="2"/>
    </font>
    <font>
      <b/>
      <sz val="16"/>
      <color indexed="9"/>
      <name val="Arial"/>
      <family val="2"/>
    </font>
    <font>
      <sz val="12"/>
      <color indexed="62"/>
      <name val="Arial"/>
      <family val="2"/>
    </font>
    <font>
      <b/>
      <sz val="18"/>
      <color indexed="62"/>
      <name val="Arial"/>
      <family val="2"/>
    </font>
    <font>
      <sz val="7"/>
      <color indexed="9"/>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1"/>
      <color theme="3"/>
      <name val="Arial"/>
      <family val="2"/>
    </font>
    <font>
      <sz val="11"/>
      <color rgb="FF3F3F76"/>
      <name val="Arial"/>
      <family val="2"/>
    </font>
    <font>
      <u val="single"/>
      <sz val="11"/>
      <color theme="10"/>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Arial"/>
      <family val="2"/>
    </font>
    <font>
      <b/>
      <sz val="15"/>
      <color theme="3"/>
      <name val="Arial"/>
      <family val="2"/>
    </font>
    <font>
      <b/>
      <sz val="13"/>
      <color theme="3"/>
      <name val="Arial"/>
      <family val="2"/>
    </font>
    <font>
      <b/>
      <sz val="11"/>
      <color theme="1"/>
      <name val="Arial"/>
      <family val="2"/>
    </font>
    <font>
      <b/>
      <sz val="10"/>
      <color theme="1"/>
      <name val="Arial"/>
      <family val="2"/>
    </font>
    <font>
      <sz val="10"/>
      <color theme="1"/>
      <name val="Arial"/>
      <family val="2"/>
    </font>
    <font>
      <b/>
      <u val="single"/>
      <sz val="10"/>
      <color theme="1"/>
      <name val="Arial"/>
      <family val="2"/>
    </font>
    <font>
      <sz val="10"/>
      <color theme="1"/>
      <name val="Tahoma"/>
      <family val="2"/>
    </font>
    <font>
      <b/>
      <sz val="12"/>
      <color theme="1"/>
      <name val="Calibri"/>
      <family val="2"/>
    </font>
    <font>
      <i/>
      <sz val="10"/>
      <color theme="1"/>
      <name val="Arial"/>
      <family val="2"/>
    </font>
    <font>
      <i/>
      <sz val="11"/>
      <color theme="1"/>
      <name val="Arial"/>
      <family val="2"/>
    </font>
    <font>
      <sz val="7"/>
      <color theme="1"/>
      <name val="Arial"/>
      <family val="2"/>
    </font>
    <font>
      <i/>
      <sz val="8"/>
      <color theme="1"/>
      <name val="Arial"/>
      <family val="2"/>
    </font>
    <font>
      <sz val="8"/>
      <color theme="1"/>
      <name val="Arial"/>
      <family val="2"/>
    </font>
    <font>
      <sz val="11"/>
      <color theme="1"/>
      <name val="Tahoma"/>
      <family val="2"/>
    </font>
    <font>
      <b/>
      <sz val="14"/>
      <color theme="0"/>
      <name val="Arial"/>
      <family val="2"/>
    </font>
    <font>
      <b/>
      <sz val="18"/>
      <color rgb="FF2E729C"/>
      <name val="Arial"/>
      <family val="2"/>
    </font>
    <font>
      <b/>
      <sz val="12"/>
      <color theme="1"/>
      <name val="Arial"/>
      <family val="2"/>
    </font>
    <font>
      <b/>
      <i/>
      <sz val="10"/>
      <color theme="1"/>
      <name val="Arial"/>
      <family val="2"/>
    </font>
    <font>
      <vertAlign val="superscript"/>
      <sz val="12"/>
      <color theme="1"/>
      <name val="Arial"/>
      <family val="2"/>
    </font>
    <font>
      <vertAlign val="superscript"/>
      <sz val="11"/>
      <color theme="1"/>
      <name val="Arial"/>
      <family val="2"/>
    </font>
    <font>
      <b/>
      <i/>
      <u val="single"/>
      <sz val="11"/>
      <color theme="1"/>
      <name val="Arial"/>
      <family val="2"/>
    </font>
    <font>
      <b/>
      <sz val="16"/>
      <color theme="4"/>
      <name val="Arial"/>
      <family val="2"/>
    </font>
    <font>
      <b/>
      <sz val="12"/>
      <color theme="4"/>
      <name val="Arial"/>
      <family val="2"/>
    </font>
    <font>
      <b/>
      <i/>
      <sz val="11"/>
      <color theme="1"/>
      <name val="Arial"/>
      <family val="2"/>
    </font>
    <font>
      <i/>
      <sz val="10"/>
      <color theme="1"/>
      <name val="Tahoma"/>
      <family val="2"/>
    </font>
    <font>
      <sz val="11"/>
      <color theme="1"/>
      <name val="Calibri"/>
      <family val="2"/>
    </font>
    <font>
      <b/>
      <u val="single"/>
      <sz val="11"/>
      <color theme="1"/>
      <name val="Arial"/>
      <family val="2"/>
    </font>
    <font>
      <sz val="9"/>
      <color theme="1"/>
      <name val="Arial"/>
      <family val="2"/>
    </font>
    <font>
      <b/>
      <sz val="16"/>
      <color theme="0"/>
      <name val="Arial"/>
      <family val="2"/>
    </font>
    <font>
      <sz val="11"/>
      <color theme="4"/>
      <name val="Arial"/>
      <family val="2"/>
    </font>
    <font>
      <b/>
      <sz val="18"/>
      <color theme="4"/>
      <name val="Arial"/>
      <family val="2"/>
    </font>
    <font>
      <sz val="12"/>
      <color theme="4"/>
      <name val="Arial"/>
      <family val="2"/>
    </font>
    <font>
      <sz val="7"/>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lightUp">
        <fgColor theme="0"/>
        <bgColor theme="0"/>
      </patternFill>
    </fill>
    <fill>
      <patternFill patternType="solid">
        <fgColor theme="0" tint="-0.1499900072813034"/>
        <bgColor indexed="64"/>
      </patternFill>
    </fill>
    <fill>
      <patternFill patternType="solid">
        <fgColor theme="0" tint="-0.04997999966144562"/>
        <bgColor indexed="64"/>
      </patternFill>
    </fill>
    <fill>
      <patternFill patternType="solid">
        <fgColor rgb="FF2E729C"/>
        <bgColor indexed="64"/>
      </patternFill>
    </fill>
    <fill>
      <patternFill patternType="lightUp"/>
    </fill>
    <fill>
      <patternFill patternType="solid">
        <fgColor rgb="FF006699"/>
        <bgColor indexed="64"/>
      </patternFill>
    </fill>
    <fill>
      <patternFill patternType="solid">
        <fgColor rgb="FFFFFF99"/>
        <bgColor indexed="64"/>
      </patternFill>
    </fill>
    <fill>
      <patternFill patternType="solid">
        <fgColor rgb="FFCB5F54"/>
        <bgColor indexed="64"/>
      </patternFill>
    </fill>
    <fill>
      <patternFill patternType="solid">
        <fgColor theme="3" tint="0.7999799847602844"/>
        <bgColor indexed="64"/>
      </patternFill>
    </fill>
    <fill>
      <patternFill patternType="solid">
        <fgColor theme="3" tint="0.799979984760284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style="thin"/>
      <top style="thin"/>
      <bottom style="thin"/>
    </border>
    <border>
      <left style="thin"/>
      <right style="thin"/>
      <top style="thin"/>
      <bottom style="thin"/>
    </border>
    <border>
      <left/>
      <right style="thin"/>
      <top/>
      <bottom style="thin"/>
    </border>
    <border>
      <left/>
      <right style="thin"/>
      <top style="thin"/>
      <bottom/>
    </border>
    <border>
      <left style="thin"/>
      <right/>
      <top/>
      <bottom/>
    </border>
    <border>
      <left style="thin"/>
      <right style="thin"/>
      <top/>
      <bottom/>
    </border>
    <border>
      <left style="thin"/>
      <right style="thin"/>
      <top/>
      <bottom style="thin"/>
    </border>
    <border>
      <left style="thin"/>
      <right/>
      <top style="thin"/>
      <bottom/>
    </border>
    <border>
      <left/>
      <right/>
      <top style="thin"/>
      <bottom style="thin"/>
    </border>
    <border>
      <left style="thin"/>
      <right/>
      <top/>
      <bottom style="thin"/>
    </border>
    <border>
      <left/>
      <right/>
      <top/>
      <bottom style="thin"/>
    </border>
    <border>
      <left style="thin"/>
      <right/>
      <top style="thin"/>
      <bottom style="thin"/>
    </border>
    <border>
      <left style="medium"/>
      <right style="medium"/>
      <top style="medium"/>
      <bottom style="medium"/>
    </border>
    <border>
      <left style="medium">
        <color rgb="FF2E729C"/>
      </left>
      <right style="medium">
        <color rgb="FF2E729C"/>
      </right>
      <top style="medium">
        <color rgb="FF2E729C"/>
      </top>
      <bottom style="medium">
        <color rgb="FF2E729C"/>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style="medium"/>
      <right style="medium"/>
      <top style="medium"/>
      <bottom/>
    </border>
    <border>
      <left style="medium"/>
      <right style="medium"/>
      <top/>
      <bottom/>
    </border>
    <border>
      <left style="medium"/>
      <right style="medium"/>
      <top/>
      <bottom style="medium"/>
    </border>
    <border>
      <left/>
      <right style="medium"/>
      <top/>
      <bottom style="medium"/>
    </border>
    <border>
      <left/>
      <right/>
      <top style="medium">
        <color rgb="FF2E729C"/>
      </top>
      <bottom/>
    </border>
    <border>
      <left/>
      <right/>
      <top style="medium">
        <color theme="3"/>
      </top>
      <bottom/>
    </border>
    <border>
      <left style="medium">
        <color theme="3"/>
      </left>
      <right/>
      <top/>
      <bottom/>
    </border>
    <border>
      <left/>
      <right style="medium">
        <color theme="3"/>
      </right>
      <top/>
      <bottom/>
    </border>
    <border>
      <left style="medium">
        <color theme="3"/>
      </left>
      <right style="medium">
        <color theme="3"/>
      </right>
      <top style="medium">
        <color theme="3"/>
      </top>
      <bottom style="medium">
        <color theme="3"/>
      </bottom>
    </border>
    <border>
      <left style="medium">
        <color rgb="FFCB5F54"/>
      </left>
      <right style="medium">
        <color rgb="FFCB5F54"/>
      </right>
      <top style="medium">
        <color rgb="FFCB5F54"/>
      </top>
      <bottom style="medium">
        <color rgb="FFCB5F54"/>
      </bottom>
    </border>
    <border>
      <left style="thin"/>
      <right style="thin"/>
      <top style="thin"/>
      <bottom/>
    </border>
    <border>
      <left style="dotted"/>
      <right/>
      <top/>
      <bottom/>
    </border>
    <border>
      <left style="dotted"/>
      <right/>
      <top style="dotted"/>
      <bottom style="dotted"/>
    </border>
    <border>
      <left/>
      <right/>
      <top style="dotted"/>
      <bottom style="dotted"/>
    </border>
    <border>
      <left/>
      <right style="dotted"/>
      <top style="dotted"/>
      <bottom style="dotted"/>
    </border>
    <border>
      <left style="medium">
        <color theme="3"/>
      </left>
      <right/>
      <top style="medium">
        <color theme="3"/>
      </top>
      <bottom style="medium">
        <color theme="3"/>
      </bottom>
    </border>
    <border>
      <left/>
      <right/>
      <top style="medium">
        <color theme="3"/>
      </top>
      <bottom style="medium">
        <color theme="3"/>
      </bottom>
    </border>
    <border>
      <left/>
      <right style="medium">
        <color theme="3"/>
      </right>
      <top style="medium">
        <color theme="3"/>
      </top>
      <bottom style="medium">
        <color theme="3"/>
      </bottom>
    </border>
    <border>
      <left/>
      <right/>
      <top/>
      <bottom style="medium">
        <color rgb="FFCB5F54"/>
      </bottom>
    </border>
    <border>
      <left/>
      <right style="medium">
        <color rgb="FFCB5F54"/>
      </right>
      <top/>
      <bottom style="medium">
        <color rgb="FFCB5F54"/>
      </bottom>
    </border>
    <border>
      <left style="medium">
        <color rgb="FF2E729C"/>
      </left>
      <right/>
      <top style="medium">
        <color rgb="FF2E729C"/>
      </top>
      <bottom style="medium">
        <color rgb="FF2E729C"/>
      </bottom>
    </border>
    <border>
      <left/>
      <right/>
      <top style="medium">
        <color rgb="FF2E729C"/>
      </top>
      <bottom style="medium">
        <color rgb="FF2E729C"/>
      </bottom>
    </border>
    <border>
      <left/>
      <right style="medium">
        <color rgb="FF2E729C"/>
      </right>
      <top style="medium">
        <color rgb="FF2E729C"/>
      </top>
      <bottom style="medium">
        <color rgb="FF2E729C"/>
      </bottom>
    </border>
    <border>
      <left/>
      <right/>
      <top style="medium">
        <color rgb="FFCB5F54"/>
      </top>
      <bottom style="medium">
        <color rgb="FFCB5F54"/>
      </bottom>
    </border>
    <border>
      <left/>
      <right style="medium">
        <color rgb="FFCB5F54"/>
      </right>
      <top style="medium">
        <color rgb="FFCB5F54"/>
      </top>
      <bottom style="medium">
        <color rgb="FFCB5F54"/>
      </bottom>
    </border>
    <border>
      <left/>
      <right style="medium">
        <color rgb="FF2E729C"/>
      </right>
      <top/>
      <bottom/>
    </border>
    <border>
      <left style="medium">
        <color rgb="FF2E729C"/>
      </left>
      <right/>
      <top/>
      <bottom style="medium">
        <color rgb="FF2E729C"/>
      </bottom>
    </border>
    <border>
      <left/>
      <right/>
      <top/>
      <bottom style="medium">
        <color rgb="FF2E729C"/>
      </bottom>
    </border>
    <border>
      <left/>
      <right style="medium">
        <color rgb="FF2E729C"/>
      </right>
      <top/>
      <bottom style="medium">
        <color rgb="FF2E729C"/>
      </bottom>
    </border>
    <border>
      <left style="medium">
        <color theme="3"/>
      </left>
      <right/>
      <top/>
      <bottom style="medium">
        <color theme="3"/>
      </bottom>
    </border>
    <border>
      <left/>
      <right style="medium">
        <color theme="3"/>
      </right>
      <top/>
      <bottom style="medium">
        <color theme="3"/>
      </bottom>
    </border>
    <border>
      <left style="thin"/>
      <right/>
      <top style="medium"/>
      <bottom style="medium"/>
    </border>
    <border>
      <left/>
      <right style="thin"/>
      <top style="medium"/>
      <bottom style="medium"/>
    </border>
    <border>
      <left style="medium">
        <color theme="3"/>
      </left>
      <right/>
      <top style="medium">
        <color theme="3"/>
      </top>
      <bottom style="medium"/>
    </border>
    <border>
      <left/>
      <right/>
      <top style="medium">
        <color theme="3"/>
      </top>
      <bottom style="medium"/>
    </border>
    <border>
      <left/>
      <right style="medium">
        <color theme="3"/>
      </right>
      <top style="medium">
        <color theme="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30" borderId="0" applyNumberFormat="0" applyBorder="0" applyAlignment="0" applyProtection="0"/>
    <xf numFmtId="172"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4" fillId="21"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459">
    <xf numFmtId="0" fontId="0" fillId="0" borderId="0" xfId="0" applyFont="1" applyAlignment="1">
      <alignment/>
    </xf>
    <xf numFmtId="0" fontId="54" fillId="33" borderId="0" xfId="0" applyFont="1" applyFill="1" applyBorder="1" applyAlignment="1">
      <alignment/>
    </xf>
    <xf numFmtId="0" fontId="54" fillId="33" borderId="0" xfId="0" applyFont="1" applyFill="1" applyBorder="1" applyAlignment="1">
      <alignment vertical="center" wrapText="1"/>
    </xf>
    <xf numFmtId="0" fontId="0" fillId="33" borderId="0" xfId="0" applyFill="1" applyBorder="1" applyAlignment="1">
      <alignment/>
    </xf>
    <xf numFmtId="0" fontId="0" fillId="33" borderId="0" xfId="0" applyFill="1" applyAlignment="1">
      <alignment/>
    </xf>
    <xf numFmtId="0" fontId="70" fillId="33" borderId="0" xfId="0" applyFont="1" applyFill="1" applyAlignment="1">
      <alignment/>
    </xf>
    <xf numFmtId="0" fontId="0" fillId="33" borderId="0" xfId="0" applyFill="1" applyAlignment="1" quotePrefix="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2" fontId="0" fillId="0" borderId="0" xfId="0" applyNumberFormat="1" applyAlignment="1">
      <alignment/>
    </xf>
    <xf numFmtId="3" fontId="74" fillId="34" borderId="0" xfId="0" applyNumberFormat="1" applyFont="1" applyFill="1" applyBorder="1" applyAlignment="1" applyProtection="1">
      <alignment horizontal="center" wrapText="1"/>
      <protection locked="0"/>
    </xf>
    <xf numFmtId="0" fontId="75" fillId="33" borderId="0" xfId="0" applyFont="1" applyFill="1" applyAlignment="1">
      <alignment horizontal="right"/>
    </xf>
    <xf numFmtId="0" fontId="0" fillId="33" borderId="0" xfId="0" applyFill="1" applyAlignment="1">
      <alignment horizontal="right"/>
    </xf>
    <xf numFmtId="0" fontId="0" fillId="33" borderId="0" xfId="0" applyFill="1" applyBorder="1" applyAlignment="1">
      <alignment horizontal="left"/>
    </xf>
    <xf numFmtId="0" fontId="0" fillId="33" borderId="0" xfId="0" applyFill="1" applyBorder="1" applyAlignment="1">
      <alignment horizontal="center"/>
    </xf>
    <xf numFmtId="0" fontId="12" fillId="33" borderId="0" xfId="0" applyFont="1" applyFill="1" applyBorder="1" applyAlignment="1">
      <alignment/>
    </xf>
    <xf numFmtId="0" fontId="0" fillId="33" borderId="0" xfId="0" applyFill="1" applyAlignment="1">
      <alignment horizontal="center" vertical="center"/>
    </xf>
    <xf numFmtId="0" fontId="76" fillId="33" borderId="0" xfId="0" applyFont="1" applyFill="1" applyAlignment="1">
      <alignment/>
    </xf>
    <xf numFmtId="0" fontId="77" fillId="33" borderId="0" xfId="0" applyFont="1" applyFill="1" applyAlignment="1">
      <alignment/>
    </xf>
    <xf numFmtId="0" fontId="0" fillId="35" borderId="0" xfId="0" applyFill="1" applyAlignment="1">
      <alignment/>
    </xf>
    <xf numFmtId="0" fontId="0" fillId="35" borderId="0" xfId="0" applyFill="1" applyAlignment="1">
      <alignment horizontal="center" vertical="center"/>
    </xf>
    <xf numFmtId="0" fontId="0" fillId="35" borderId="0" xfId="0" applyFill="1" applyBorder="1" applyAlignment="1">
      <alignment/>
    </xf>
    <xf numFmtId="2" fontId="0" fillId="33" borderId="0" xfId="0" applyNumberFormat="1" applyFill="1" applyBorder="1" applyAlignment="1">
      <alignment/>
    </xf>
    <xf numFmtId="3" fontId="74" fillId="34" borderId="0" xfId="0" applyNumberFormat="1" applyFont="1" applyFill="1" applyBorder="1" applyAlignment="1" applyProtection="1">
      <alignment horizontal="center" vertical="center" wrapText="1"/>
      <protection locked="0"/>
    </xf>
    <xf numFmtId="0" fontId="0" fillId="33" borderId="0" xfId="0" applyFill="1" applyBorder="1" applyAlignment="1">
      <alignment horizontal="center" vertical="center" wrapText="1"/>
    </xf>
    <xf numFmtId="0" fontId="78" fillId="33" borderId="0" xfId="0" applyFont="1" applyFill="1" applyBorder="1" applyAlignment="1">
      <alignment horizontal="center"/>
    </xf>
    <xf numFmtId="0" fontId="76" fillId="33" borderId="0" xfId="0" applyFont="1" applyFill="1" applyAlignment="1">
      <alignment horizontal="left" indent="2"/>
    </xf>
    <xf numFmtId="0" fontId="54" fillId="33" borderId="0" xfId="0" applyFont="1" applyFill="1" applyAlignment="1">
      <alignment/>
    </xf>
    <xf numFmtId="0" fontId="72" fillId="33" borderId="0" xfId="0" applyFont="1" applyFill="1" applyAlignment="1" quotePrefix="1">
      <alignment/>
    </xf>
    <xf numFmtId="0" fontId="0" fillId="0" borderId="0" xfId="0" applyFill="1" applyBorder="1" applyAlignment="1">
      <alignment/>
    </xf>
    <xf numFmtId="0" fontId="12" fillId="0" borderId="10" xfId="0" applyFont="1" applyFill="1" applyBorder="1" applyAlignment="1">
      <alignment vertical="center" wrapText="1"/>
    </xf>
    <xf numFmtId="0" fontId="0" fillId="0" borderId="0" xfId="0" applyFill="1" applyBorder="1" applyAlignment="1">
      <alignment vertical="center"/>
    </xf>
    <xf numFmtId="0" fontId="54" fillId="33" borderId="0" xfId="0" applyFont="1" applyFill="1" applyAlignment="1">
      <alignment horizontal="center" vertical="center"/>
    </xf>
    <xf numFmtId="0" fontId="79" fillId="33" borderId="0" xfId="0" applyFont="1" applyFill="1" applyAlignment="1">
      <alignment/>
    </xf>
    <xf numFmtId="49" fontId="72" fillId="0" borderId="0" xfId="0" applyNumberFormat="1" applyFont="1" applyFill="1" applyBorder="1" applyAlignment="1">
      <alignment/>
    </xf>
    <xf numFmtId="49" fontId="0" fillId="0" borderId="0" xfId="0" applyNumberFormat="1" applyFill="1" applyBorder="1" applyAlignment="1">
      <alignment/>
    </xf>
    <xf numFmtId="173" fontId="0" fillId="0" borderId="0" xfId="0" applyNumberFormat="1" applyAlignment="1">
      <alignment/>
    </xf>
    <xf numFmtId="0" fontId="78" fillId="0" borderId="0" xfId="0" applyFont="1" applyBorder="1" applyAlignment="1">
      <alignment horizontal="center"/>
    </xf>
    <xf numFmtId="0" fontId="78" fillId="0" borderId="0" xfId="0" applyFont="1" applyBorder="1" applyAlignment="1">
      <alignment/>
    </xf>
    <xf numFmtId="0" fontId="12" fillId="35" borderId="0" xfId="0" applyFont="1" applyFill="1" applyBorder="1" applyAlignment="1">
      <alignment/>
    </xf>
    <xf numFmtId="0" fontId="70" fillId="35" borderId="0" xfId="0" applyFont="1" applyFill="1" applyBorder="1" applyAlignment="1">
      <alignment textRotation="90" wrapText="1"/>
    </xf>
    <xf numFmtId="0" fontId="78" fillId="35" borderId="0" xfId="0" applyFont="1" applyFill="1" applyBorder="1" applyAlignment="1">
      <alignment/>
    </xf>
    <xf numFmtId="0" fontId="78" fillId="35" borderId="0" xfId="0" applyFont="1" applyFill="1" applyBorder="1" applyAlignment="1">
      <alignment horizontal="center"/>
    </xf>
    <xf numFmtId="0" fontId="61" fillId="33" borderId="0" xfId="45" applyFill="1" applyAlignment="1">
      <alignment/>
    </xf>
    <xf numFmtId="0" fontId="0" fillId="0" borderId="10" xfId="0" applyBorder="1" applyAlignment="1">
      <alignment vertical="center" wrapText="1"/>
    </xf>
    <xf numFmtId="0" fontId="72" fillId="0" borderId="11" xfId="0" applyFont="1" applyBorder="1" applyAlignment="1">
      <alignment vertical="center"/>
    </xf>
    <xf numFmtId="0" fontId="0" fillId="0" borderId="11" xfId="0" applyBorder="1" applyAlignment="1">
      <alignment vertical="center" wrapText="1"/>
    </xf>
    <xf numFmtId="0" fontId="0" fillId="0" borderId="12" xfId="0" applyBorder="1" applyAlignment="1">
      <alignment vertical="center" wrapText="1"/>
    </xf>
    <xf numFmtId="0" fontId="0" fillId="36" borderId="11" xfId="0" applyFill="1" applyBorder="1" applyAlignment="1">
      <alignment vertical="center" wrapText="1"/>
    </xf>
    <xf numFmtId="0" fontId="0" fillId="0" borderId="11" xfId="0" applyFill="1" applyBorder="1" applyAlignment="1">
      <alignmen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0" xfId="0" applyFill="1" applyBorder="1" applyAlignment="1">
      <alignment horizontal="left"/>
    </xf>
    <xf numFmtId="0" fontId="0" fillId="0" borderId="1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70" fillId="36" borderId="12" xfId="0" applyFont="1" applyFill="1" applyBorder="1" applyAlignment="1">
      <alignment vertical="center"/>
    </xf>
    <xf numFmtId="0" fontId="12" fillId="0" borderId="16" xfId="0" applyFont="1" applyFill="1" applyBorder="1" applyAlignment="1">
      <alignment vertical="center"/>
    </xf>
    <xf numFmtId="0" fontId="12" fillId="0" borderId="12" xfId="0" applyFont="1" applyFill="1" applyBorder="1" applyAlignment="1">
      <alignment vertical="center"/>
    </xf>
    <xf numFmtId="0" fontId="12" fillId="0" borderId="11" xfId="0" applyFont="1" applyFill="1" applyBorder="1" applyAlignment="1">
      <alignment vertical="center" wrapText="1"/>
    </xf>
    <xf numFmtId="0" fontId="12" fillId="0" borderId="12" xfId="0" applyFont="1" applyFill="1" applyBorder="1" applyAlignment="1">
      <alignment vertical="center" wrapText="1"/>
    </xf>
    <xf numFmtId="0" fontId="0" fillId="35"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0" fillId="33" borderId="0" xfId="0" applyFill="1" applyAlignment="1">
      <alignment horizontal="left" vertical="center"/>
    </xf>
    <xf numFmtId="0" fontId="80" fillId="33" borderId="0" xfId="0" applyFont="1" applyFill="1" applyAlignment="1">
      <alignment horizontal="center" vertical="center"/>
    </xf>
    <xf numFmtId="0" fontId="70" fillId="33" borderId="0" xfId="0" applyFont="1" applyFill="1" applyAlignment="1">
      <alignment vertical="center"/>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Fill="1" applyBorder="1" applyAlignment="1">
      <alignment vertical="center" wrapText="1"/>
    </xf>
    <xf numFmtId="0" fontId="72" fillId="0" borderId="20" xfId="0" applyFont="1" applyBorder="1" applyAlignment="1">
      <alignment vertical="center"/>
    </xf>
    <xf numFmtId="0" fontId="72" fillId="0" borderId="19" xfId="0" applyFont="1" applyBorder="1" applyAlignment="1">
      <alignment vertical="center"/>
    </xf>
    <xf numFmtId="0" fontId="0" fillId="0" borderId="21" xfId="0"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2" xfId="0" applyFont="1" applyFill="1" applyBorder="1" applyAlignment="1">
      <alignment vertical="center"/>
    </xf>
    <xf numFmtId="0" fontId="0" fillId="33" borderId="11" xfId="0" applyFont="1" applyFill="1" applyBorder="1" applyAlignment="1">
      <alignment vertical="center" wrapText="1"/>
    </xf>
    <xf numFmtId="3" fontId="81" fillId="33" borderId="12" xfId="0" applyNumberFormat="1" applyFont="1" applyFill="1" applyBorder="1" applyAlignment="1" applyProtection="1">
      <alignment vertical="center" wrapText="1"/>
      <protection locked="0"/>
    </xf>
    <xf numFmtId="3" fontId="81" fillId="33" borderId="11" xfId="0" applyNumberFormat="1" applyFont="1" applyFill="1" applyBorder="1" applyAlignment="1" applyProtection="1">
      <alignment vertical="center" wrapText="1"/>
      <protection locked="0"/>
    </xf>
    <xf numFmtId="0" fontId="0" fillId="33" borderId="13" xfId="0" applyFont="1" applyFill="1" applyBorder="1" applyAlignment="1">
      <alignment vertical="center" wrapText="1"/>
    </xf>
    <xf numFmtId="0" fontId="0" fillId="33" borderId="16" xfId="0" applyFont="1" applyFill="1" applyBorder="1" applyAlignment="1">
      <alignment vertical="center" wrapText="1"/>
    </xf>
    <xf numFmtId="0" fontId="0" fillId="33" borderId="12" xfId="0" applyFont="1" applyFill="1" applyBorder="1" applyAlignment="1">
      <alignment vertical="center" wrapText="1"/>
    </xf>
    <xf numFmtId="0" fontId="0" fillId="33" borderId="17" xfId="0" applyFont="1" applyFill="1" applyBorder="1" applyAlignment="1">
      <alignment vertical="center" wrapText="1"/>
    </xf>
    <xf numFmtId="0" fontId="0" fillId="0" borderId="12" xfId="0" applyFill="1" applyBorder="1" applyAlignment="1">
      <alignment vertical="center" wrapText="1"/>
    </xf>
    <xf numFmtId="0" fontId="12" fillId="0" borderId="22" xfId="0" applyFont="1" applyFill="1" applyBorder="1" applyAlignment="1">
      <alignment vertical="center"/>
    </xf>
    <xf numFmtId="0" fontId="82" fillId="37" borderId="15" xfId="0" applyFont="1" applyFill="1" applyBorder="1" applyAlignment="1">
      <alignment vertical="center"/>
    </xf>
    <xf numFmtId="0" fontId="83" fillId="33" borderId="0" xfId="0" applyFont="1" applyFill="1" applyAlignment="1">
      <alignment/>
    </xf>
    <xf numFmtId="0" fontId="83" fillId="33" borderId="0" xfId="0" applyFont="1" applyFill="1" applyBorder="1" applyAlignment="1">
      <alignment/>
    </xf>
    <xf numFmtId="0" fontId="84" fillId="33" borderId="0" xfId="0" applyFont="1" applyFill="1" applyBorder="1" applyAlignment="1">
      <alignment horizontal="center"/>
    </xf>
    <xf numFmtId="0" fontId="0" fillId="0" borderId="0" xfId="0" applyFill="1" applyAlignment="1">
      <alignment/>
    </xf>
    <xf numFmtId="0" fontId="0" fillId="0" borderId="0" xfId="0" applyFill="1" applyBorder="1" applyAlignment="1">
      <alignment horizontal="center" vertical="center"/>
    </xf>
    <xf numFmtId="0" fontId="61" fillId="33" borderId="16" xfId="45" applyFill="1" applyBorder="1" applyAlignment="1" quotePrefix="1">
      <alignment vertical="center" wrapText="1"/>
    </xf>
    <xf numFmtId="0" fontId="61" fillId="33" borderId="17" xfId="45" applyFill="1" applyBorder="1" applyAlignment="1" quotePrefix="1">
      <alignment vertical="center" wrapText="1"/>
    </xf>
    <xf numFmtId="0" fontId="85" fillId="33" borderId="0" xfId="0" applyFont="1" applyFill="1" applyAlignment="1">
      <alignment/>
    </xf>
    <xf numFmtId="9" fontId="72" fillId="0" borderId="12" xfId="53" applyFont="1" applyBorder="1" applyAlignment="1">
      <alignment horizontal="right"/>
    </xf>
    <xf numFmtId="0" fontId="72" fillId="33" borderId="12" xfId="0" applyFont="1" applyFill="1" applyBorder="1" applyAlignment="1">
      <alignment horizontal="center"/>
    </xf>
    <xf numFmtId="0" fontId="72" fillId="0" borderId="17" xfId="0" applyFont="1" applyBorder="1" applyAlignment="1">
      <alignment horizontal="center" vertical="center" wrapText="1"/>
    </xf>
    <xf numFmtId="0" fontId="72" fillId="0" borderId="17" xfId="0" applyFont="1" applyBorder="1" applyAlignment="1">
      <alignment/>
    </xf>
    <xf numFmtId="0" fontId="72" fillId="0" borderId="17" xfId="0" applyFont="1" applyBorder="1" applyAlignment="1">
      <alignment wrapText="1"/>
    </xf>
    <xf numFmtId="0" fontId="72" fillId="0" borderId="17" xfId="0" applyFont="1" applyBorder="1" applyAlignment="1">
      <alignment textRotation="90"/>
    </xf>
    <xf numFmtId="0" fontId="78" fillId="0" borderId="0" xfId="0" applyFont="1" applyBorder="1" applyAlignment="1">
      <alignment horizontal="center"/>
    </xf>
    <xf numFmtId="3" fontId="74" fillId="34" borderId="12" xfId="0" applyNumberFormat="1" applyFont="1" applyFill="1" applyBorder="1" applyAlignment="1" applyProtection="1">
      <alignment horizontal="right" wrapText="1"/>
      <protection locked="0"/>
    </xf>
    <xf numFmtId="9" fontId="72" fillId="0" borderId="12" xfId="53" applyFont="1" applyFill="1" applyBorder="1" applyAlignment="1">
      <alignment horizontal="right"/>
    </xf>
    <xf numFmtId="0" fontId="86" fillId="33" borderId="0" xfId="0" applyFont="1" applyFill="1" applyAlignment="1">
      <alignment/>
    </xf>
    <xf numFmtId="0" fontId="0" fillId="33" borderId="22" xfId="0" applyFont="1" applyFill="1" applyBorder="1" applyAlignment="1">
      <alignment vertical="center"/>
    </xf>
    <xf numFmtId="0" fontId="72" fillId="0" borderId="0" xfId="0" applyFont="1" applyBorder="1" applyAlignment="1">
      <alignment textRotation="90"/>
    </xf>
    <xf numFmtId="0" fontId="72" fillId="0" borderId="0" xfId="0" applyFont="1" applyBorder="1" applyAlignment="1">
      <alignment/>
    </xf>
    <xf numFmtId="3" fontId="72" fillId="33" borderId="0" xfId="0" applyNumberFormat="1" applyFont="1" applyFill="1" applyBorder="1" applyAlignment="1">
      <alignment/>
    </xf>
    <xf numFmtId="0" fontId="72" fillId="0" borderId="0" xfId="0" applyFont="1" applyAlignment="1">
      <alignment/>
    </xf>
    <xf numFmtId="9" fontId="72" fillId="33" borderId="0" xfId="53" applyFont="1" applyFill="1" applyBorder="1" applyAlignment="1">
      <alignment/>
    </xf>
    <xf numFmtId="174" fontId="72" fillId="0" borderId="0" xfId="0" applyNumberFormat="1" applyFont="1" applyFill="1" applyBorder="1" applyAlignment="1">
      <alignment horizontal="center"/>
    </xf>
    <xf numFmtId="0" fontId="72" fillId="0" borderId="0" xfId="0" applyFont="1" applyBorder="1" applyAlignment="1">
      <alignment horizontal="center"/>
    </xf>
    <xf numFmtId="0" fontId="12" fillId="33" borderId="0" xfId="0" applyFont="1" applyFill="1" applyBorder="1" applyAlignment="1">
      <alignment/>
    </xf>
    <xf numFmtId="0" fontId="70" fillId="33" borderId="0" xfId="0" applyFont="1" applyFill="1" applyBorder="1" applyAlignment="1">
      <alignment textRotation="90" wrapText="1"/>
    </xf>
    <xf numFmtId="0" fontId="0" fillId="33" borderId="0" xfId="0" applyFont="1" applyFill="1" applyAlignment="1">
      <alignment horizontal="left" wrapText="1"/>
    </xf>
    <xf numFmtId="0" fontId="87" fillId="33" borderId="0" xfId="0" applyFont="1" applyFill="1" applyAlignment="1">
      <alignment horizontal="left" wrapText="1"/>
    </xf>
    <xf numFmtId="0" fontId="0" fillId="33" borderId="22" xfId="0" applyFill="1" applyBorder="1" applyAlignment="1">
      <alignment vertical="center" wrapText="1"/>
    </xf>
    <xf numFmtId="3" fontId="74" fillId="38" borderId="23" xfId="0" applyNumberFormat="1" applyFont="1" applyFill="1" applyBorder="1" applyAlignment="1" applyProtection="1">
      <alignment horizontal="right" wrapText="1"/>
      <protection locked="0"/>
    </xf>
    <xf numFmtId="0" fontId="72" fillId="33" borderId="12" xfId="0" applyFont="1" applyFill="1" applyBorder="1" applyAlignment="1">
      <alignment horizontal="right"/>
    </xf>
    <xf numFmtId="3" fontId="74" fillId="34" borderId="0" xfId="0" applyNumberFormat="1" applyFont="1" applyFill="1" applyBorder="1" applyAlignment="1" applyProtection="1">
      <alignment horizontal="right" wrapText="1"/>
      <protection locked="0"/>
    </xf>
    <xf numFmtId="10" fontId="0" fillId="33" borderId="24" xfId="53" applyNumberFormat="1" applyFont="1" applyFill="1" applyBorder="1" applyAlignment="1">
      <alignment horizontal="right" vertical="center"/>
    </xf>
    <xf numFmtId="10" fontId="72" fillId="33" borderId="12" xfId="53" applyNumberFormat="1" applyFont="1" applyFill="1" applyBorder="1" applyAlignment="1">
      <alignment horizontal="right"/>
    </xf>
    <xf numFmtId="10" fontId="0" fillId="33" borderId="23" xfId="53" applyNumberFormat="1" applyFont="1" applyFill="1" applyBorder="1" applyAlignment="1">
      <alignment horizontal="right"/>
    </xf>
    <xf numFmtId="1" fontId="72" fillId="33" borderId="12" xfId="0" applyNumberFormat="1" applyFont="1" applyFill="1" applyBorder="1" applyAlignment="1">
      <alignment horizontal="right"/>
    </xf>
    <xf numFmtId="1" fontId="74" fillId="34" borderId="0" xfId="0" applyNumberFormat="1" applyFont="1" applyFill="1" applyBorder="1" applyAlignment="1" applyProtection="1">
      <alignment horizontal="right" wrapText="1"/>
      <protection locked="0"/>
    </xf>
    <xf numFmtId="1" fontId="0" fillId="33" borderId="23" xfId="0" applyNumberFormat="1" applyFill="1" applyBorder="1" applyAlignment="1">
      <alignment horizontal="right"/>
    </xf>
    <xf numFmtId="1" fontId="0" fillId="0" borderId="0" xfId="0" applyNumberFormat="1" applyFill="1" applyAlignment="1">
      <alignment/>
    </xf>
    <xf numFmtId="9" fontId="0" fillId="0" borderId="0" xfId="53" applyFont="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Border="1" applyAlignment="1">
      <alignment/>
    </xf>
    <xf numFmtId="9" fontId="0" fillId="0" borderId="0" xfId="53" applyFont="1" applyBorder="1" applyAlignment="1">
      <alignment/>
    </xf>
    <xf numFmtId="0" fontId="0" fillId="0" borderId="29" xfId="0" applyBorder="1" applyAlignment="1">
      <alignment/>
    </xf>
    <xf numFmtId="0" fontId="0" fillId="0" borderId="30" xfId="0" applyBorder="1" applyAlignment="1">
      <alignment/>
    </xf>
    <xf numFmtId="9" fontId="0" fillId="0" borderId="30" xfId="53" applyFont="1"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9" fontId="0" fillId="0" borderId="28" xfId="0" applyNumberFormat="1" applyBorder="1" applyAlignment="1">
      <alignment/>
    </xf>
    <xf numFmtId="2" fontId="0" fillId="0" borderId="28" xfId="53" applyNumberFormat="1" applyFont="1" applyBorder="1" applyAlignment="1">
      <alignment/>
    </xf>
    <xf numFmtId="2" fontId="0" fillId="0" borderId="28" xfId="0" applyNumberFormat="1" applyBorder="1" applyAlignment="1">
      <alignment/>
    </xf>
    <xf numFmtId="9" fontId="0" fillId="0" borderId="34" xfId="0" applyNumberFormat="1" applyBorder="1" applyAlignment="1">
      <alignment/>
    </xf>
    <xf numFmtId="10" fontId="0" fillId="15" borderId="28" xfId="53" applyNumberFormat="1" applyFont="1" applyFill="1" applyBorder="1" applyAlignment="1">
      <alignment/>
    </xf>
    <xf numFmtId="10" fontId="0" fillId="15" borderId="34" xfId="53" applyNumberFormat="1" applyFont="1" applyFill="1" applyBorder="1" applyAlignment="1">
      <alignment/>
    </xf>
    <xf numFmtId="0" fontId="0" fillId="0" borderId="35" xfId="0" applyBorder="1" applyAlignment="1">
      <alignment/>
    </xf>
    <xf numFmtId="49" fontId="0" fillId="0" borderId="36" xfId="0" applyNumberFormat="1" applyBorder="1" applyAlignment="1">
      <alignment horizontal="right"/>
    </xf>
    <xf numFmtId="9" fontId="0" fillId="0" borderId="37" xfId="0" applyNumberFormat="1" applyBorder="1" applyAlignment="1">
      <alignment/>
    </xf>
    <xf numFmtId="0" fontId="0" fillId="0" borderId="34" xfId="0" applyBorder="1" applyAlignment="1">
      <alignment/>
    </xf>
    <xf numFmtId="0" fontId="0" fillId="0" borderId="38" xfId="0" applyBorder="1" applyAlignment="1">
      <alignment/>
    </xf>
    <xf numFmtId="0" fontId="88" fillId="0" borderId="0" xfId="0" applyFont="1" applyAlignment="1">
      <alignment/>
    </xf>
    <xf numFmtId="0" fontId="0" fillId="33" borderId="0" xfId="0" applyFill="1" applyAlignment="1">
      <alignment horizontal="center" vertical="center"/>
    </xf>
    <xf numFmtId="175" fontId="0" fillId="33" borderId="24" xfId="47" applyNumberFormat="1" applyFont="1" applyFill="1" applyBorder="1" applyAlignment="1">
      <alignment vertical="center"/>
    </xf>
    <xf numFmtId="175" fontId="0" fillId="33" borderId="39" xfId="47" applyNumberFormat="1" applyFont="1" applyFill="1" applyBorder="1" applyAlignment="1">
      <alignment/>
    </xf>
    <xf numFmtId="176" fontId="0" fillId="33" borderId="24" xfId="47" applyNumberFormat="1" applyFont="1" applyFill="1" applyBorder="1" applyAlignment="1">
      <alignment vertical="center"/>
    </xf>
    <xf numFmtId="176" fontId="0" fillId="33" borderId="39" xfId="47" applyNumberFormat="1" applyFont="1" applyFill="1" applyBorder="1" applyAlignment="1">
      <alignment/>
    </xf>
    <xf numFmtId="0" fontId="89" fillId="33" borderId="0" xfId="0" applyFont="1" applyFill="1" applyAlignment="1">
      <alignment horizontal="left" vertical="center"/>
    </xf>
    <xf numFmtId="0" fontId="90" fillId="33" borderId="0" xfId="0" applyFont="1" applyFill="1" applyBorder="1" applyAlignment="1">
      <alignment vertical="center"/>
    </xf>
    <xf numFmtId="0" fontId="0" fillId="23" borderId="0" xfId="0" applyFill="1" applyAlignment="1">
      <alignment vertical="center"/>
    </xf>
    <xf numFmtId="0" fontId="54" fillId="23" borderId="12" xfId="0" applyFont="1" applyFill="1" applyBorder="1" applyAlignment="1">
      <alignment/>
    </xf>
    <xf numFmtId="0" fontId="54" fillId="23" borderId="22" xfId="0" applyFont="1" applyFill="1" applyBorder="1" applyAlignment="1">
      <alignment horizontal="center" vertical="center" wrapText="1"/>
    </xf>
    <xf numFmtId="0" fontId="91" fillId="33" borderId="0" xfId="0" applyFont="1" applyFill="1" applyAlignment="1">
      <alignment/>
    </xf>
    <xf numFmtId="0" fontId="70" fillId="33" borderId="0" xfId="0" applyFont="1" applyFill="1" applyBorder="1" applyAlignment="1">
      <alignment/>
    </xf>
    <xf numFmtId="0" fontId="84" fillId="33" borderId="0" xfId="0" applyFont="1" applyFill="1" applyBorder="1" applyAlignment="1">
      <alignment horizontal="right" vertical="center"/>
    </xf>
    <xf numFmtId="3" fontId="0" fillId="33" borderId="40" xfId="0" applyNumberFormat="1" applyFill="1" applyBorder="1" applyAlignment="1">
      <alignment vertical="center"/>
    </xf>
    <xf numFmtId="0" fontId="0" fillId="33" borderId="40" xfId="0" applyFill="1" applyBorder="1" applyAlignment="1">
      <alignment/>
    </xf>
    <xf numFmtId="0" fontId="0" fillId="33" borderId="41" xfId="0" applyFill="1" applyBorder="1" applyAlignment="1">
      <alignment/>
    </xf>
    <xf numFmtId="0" fontId="0" fillId="33" borderId="41" xfId="0" applyFill="1" applyBorder="1" applyAlignment="1">
      <alignment vertical="center"/>
    </xf>
    <xf numFmtId="0" fontId="0" fillId="33" borderId="41" xfId="0" applyFill="1" applyBorder="1" applyAlignment="1" quotePrefix="1">
      <alignment/>
    </xf>
    <xf numFmtId="0" fontId="0" fillId="33" borderId="42" xfId="0" applyFill="1" applyBorder="1" applyAlignment="1">
      <alignment/>
    </xf>
    <xf numFmtId="10" fontId="70" fillId="33" borderId="43" xfId="53" applyNumberFormat="1" applyFont="1" applyFill="1" applyBorder="1" applyAlignment="1">
      <alignment vertical="center"/>
    </xf>
    <xf numFmtId="10" fontId="70" fillId="33" borderId="40" xfId="53" applyNumberFormat="1" applyFont="1" applyFill="1" applyBorder="1" applyAlignment="1">
      <alignment vertical="center"/>
    </xf>
    <xf numFmtId="3" fontId="71" fillId="33" borderId="12" xfId="0" applyNumberFormat="1" applyFont="1" applyFill="1" applyBorder="1" applyAlignment="1">
      <alignment horizontal="right"/>
    </xf>
    <xf numFmtId="1" fontId="71" fillId="33" borderId="12" xfId="0" applyNumberFormat="1" applyFont="1" applyFill="1" applyBorder="1" applyAlignment="1">
      <alignment horizontal="right"/>
    </xf>
    <xf numFmtId="10" fontId="71" fillId="33" borderId="12" xfId="53" applyNumberFormat="1" applyFont="1" applyFill="1" applyBorder="1" applyAlignment="1">
      <alignment horizontal="right"/>
    </xf>
    <xf numFmtId="9" fontId="76" fillId="0" borderId="12" xfId="53" applyFont="1" applyFill="1" applyBorder="1" applyAlignment="1">
      <alignment horizontal="right"/>
    </xf>
    <xf numFmtId="1" fontId="76" fillId="33" borderId="12" xfId="0" applyNumberFormat="1" applyFont="1" applyFill="1" applyBorder="1" applyAlignment="1">
      <alignment horizontal="right"/>
    </xf>
    <xf numFmtId="0" fontId="76" fillId="0" borderId="12" xfId="0" applyFont="1" applyFill="1" applyBorder="1" applyAlignment="1">
      <alignment horizontal="right"/>
    </xf>
    <xf numFmtId="0" fontId="77" fillId="0" borderId="0" xfId="0" applyFont="1" applyAlignment="1">
      <alignment/>
    </xf>
    <xf numFmtId="10" fontId="76" fillId="33" borderId="12" xfId="53" applyNumberFormat="1" applyFont="1" applyFill="1" applyBorder="1" applyAlignment="1">
      <alignment horizontal="right"/>
    </xf>
    <xf numFmtId="0" fontId="0" fillId="33" borderId="0" xfId="0" applyFill="1" applyBorder="1" applyAlignment="1">
      <alignment horizontal="left" vertical="center"/>
    </xf>
    <xf numFmtId="0" fontId="90" fillId="33" borderId="0" xfId="0" applyFont="1" applyFill="1" applyAlignment="1">
      <alignment vertical="center"/>
    </xf>
    <xf numFmtId="0" fontId="0" fillId="33" borderId="0" xfId="0" applyFill="1" applyAlignment="1">
      <alignment vertical="center"/>
    </xf>
    <xf numFmtId="0" fontId="0" fillId="33" borderId="0" xfId="0" applyFill="1" applyBorder="1" applyAlignment="1">
      <alignment vertical="center"/>
    </xf>
    <xf numFmtId="3" fontId="0" fillId="33" borderId="43" xfId="0" applyNumberFormat="1" applyFill="1" applyBorder="1" applyAlignment="1">
      <alignment vertical="center"/>
    </xf>
    <xf numFmtId="175" fontId="0" fillId="33" borderId="44" xfId="47" applyNumberFormat="1" applyFont="1" applyFill="1" applyBorder="1" applyAlignment="1">
      <alignment horizontal="right" vertical="center"/>
    </xf>
    <xf numFmtId="176" fontId="0" fillId="33" borderId="44" xfId="47" applyNumberFormat="1" applyFont="1" applyFill="1" applyBorder="1" applyAlignment="1">
      <alignment horizontal="right" vertical="center"/>
    </xf>
    <xf numFmtId="4" fontId="0" fillId="33" borderId="24" xfId="0" applyNumberFormat="1" applyFill="1" applyBorder="1" applyAlignment="1">
      <alignment horizontal="right" vertical="center"/>
    </xf>
    <xf numFmtId="1" fontId="72" fillId="33" borderId="0" xfId="0" applyNumberFormat="1" applyFont="1" applyFill="1" applyAlignment="1">
      <alignment horizontal="right"/>
    </xf>
    <xf numFmtId="1" fontId="74" fillId="34" borderId="12" xfId="0" applyNumberFormat="1" applyFont="1" applyFill="1" applyBorder="1" applyAlignment="1" applyProtection="1">
      <alignment horizontal="right" wrapText="1"/>
      <protection locked="0"/>
    </xf>
    <xf numFmtId="1" fontId="92" fillId="38" borderId="23" xfId="0" applyNumberFormat="1" applyFont="1" applyFill="1" applyBorder="1" applyAlignment="1" applyProtection="1">
      <alignment horizontal="right" wrapText="1"/>
      <protection locked="0"/>
    </xf>
    <xf numFmtId="0" fontId="82" fillId="23" borderId="41" xfId="0" applyFont="1" applyFill="1" applyBorder="1" applyAlignment="1">
      <alignment horizontal="center" vertical="center"/>
    </xf>
    <xf numFmtId="0" fontId="0" fillId="0" borderId="0" xfId="0" applyAlignment="1">
      <alignment/>
    </xf>
    <xf numFmtId="0" fontId="0" fillId="6" borderId="0" xfId="0" applyFill="1" applyAlignment="1">
      <alignment vertical="center"/>
    </xf>
    <xf numFmtId="0" fontId="0" fillId="6" borderId="42" xfId="0" applyFill="1" applyBorder="1" applyAlignment="1">
      <alignment vertical="center"/>
    </xf>
    <xf numFmtId="0" fontId="84" fillId="6" borderId="0" xfId="0" applyFont="1" applyFill="1" applyBorder="1" applyAlignment="1">
      <alignment horizontal="right" vertical="center"/>
    </xf>
    <xf numFmtId="0" fontId="0" fillId="6" borderId="0" xfId="0" applyFill="1" applyBorder="1" applyAlignment="1">
      <alignment vertical="center"/>
    </xf>
    <xf numFmtId="0" fontId="0" fillId="6" borderId="0" xfId="0" applyFill="1" applyAlignment="1">
      <alignment/>
    </xf>
    <xf numFmtId="0" fontId="80" fillId="33" borderId="41" xfId="0" applyFont="1" applyFill="1" applyBorder="1" applyAlignment="1">
      <alignment horizontal="center" vertical="center"/>
    </xf>
    <xf numFmtId="0" fontId="0" fillId="33" borderId="42" xfId="0" applyFill="1" applyBorder="1" applyAlignment="1">
      <alignment horizontal="center" vertical="center"/>
    </xf>
    <xf numFmtId="0" fontId="0" fillId="33" borderId="0" xfId="0" applyFill="1" applyBorder="1" applyAlignment="1">
      <alignment/>
    </xf>
    <xf numFmtId="0" fontId="0" fillId="35" borderId="0" xfId="0" applyFill="1" applyAlignment="1">
      <alignment/>
    </xf>
    <xf numFmtId="0" fontId="77" fillId="33" borderId="0" xfId="0" applyFont="1" applyFill="1" applyBorder="1" applyAlignment="1">
      <alignment horizontal="right" wrapText="1"/>
    </xf>
    <xf numFmtId="0" fontId="71" fillId="33" borderId="0" xfId="0" applyFont="1" applyFill="1" applyBorder="1" applyAlignment="1">
      <alignment horizontal="center"/>
    </xf>
    <xf numFmtId="0" fontId="71" fillId="33" borderId="0" xfId="0" applyFont="1" applyFill="1" applyBorder="1" applyAlignment="1">
      <alignment/>
    </xf>
    <xf numFmtId="0" fontId="72" fillId="33" borderId="0" xfId="0" applyFont="1" applyFill="1" applyBorder="1" applyAlignment="1">
      <alignment/>
    </xf>
    <xf numFmtId="0" fontId="71" fillId="35" borderId="0" xfId="0" applyFont="1" applyFill="1" applyBorder="1" applyAlignment="1">
      <alignment/>
    </xf>
    <xf numFmtId="0" fontId="73" fillId="35" borderId="0" xfId="0" applyFont="1" applyFill="1" applyBorder="1" applyAlignment="1">
      <alignment/>
    </xf>
    <xf numFmtId="0" fontId="90" fillId="33" borderId="0" xfId="0" applyFont="1" applyFill="1" applyAlignment="1">
      <alignment vertical="center"/>
    </xf>
    <xf numFmtId="0" fontId="57" fillId="23" borderId="0" xfId="0" applyFont="1" applyFill="1" applyBorder="1" applyAlignment="1">
      <alignment vertical="center"/>
    </xf>
    <xf numFmtId="0" fontId="0" fillId="0" borderId="0" xfId="0" applyAlignment="1">
      <alignment/>
    </xf>
    <xf numFmtId="0" fontId="76" fillId="0" borderId="0" xfId="0" applyFont="1" applyFill="1" applyAlignment="1">
      <alignment horizontal="left" indent="2"/>
    </xf>
    <xf numFmtId="0" fontId="0" fillId="33" borderId="0" xfId="0" applyFill="1" applyAlignment="1">
      <alignment horizontal="left" wrapText="1"/>
    </xf>
    <xf numFmtId="0" fontId="0" fillId="33" borderId="45" xfId="0" applyFill="1" applyBorder="1" applyAlignment="1">
      <alignment vertical="center" wrapText="1"/>
    </xf>
    <xf numFmtId="0" fontId="0" fillId="0" borderId="13" xfId="0" applyFill="1" applyBorder="1" applyAlignment="1">
      <alignment vertical="center" wrapText="1"/>
    </xf>
    <xf numFmtId="0" fontId="0" fillId="0" borderId="10" xfId="0" applyFill="1" applyBorder="1" applyAlignment="1">
      <alignment vertical="center" wrapText="1"/>
    </xf>
    <xf numFmtId="0" fontId="0" fillId="0" borderId="14" xfId="0" applyFill="1" applyBorder="1" applyAlignment="1">
      <alignment vertical="center" wrapText="1"/>
    </xf>
    <xf numFmtId="0" fontId="0" fillId="0" borderId="11" xfId="0" applyFill="1" applyBorder="1" applyAlignment="1">
      <alignment vertical="center"/>
    </xf>
    <xf numFmtId="0" fontId="0" fillId="33" borderId="10" xfId="0" applyFill="1" applyBorder="1" applyAlignment="1">
      <alignment vertical="center" wrapText="1"/>
    </xf>
    <xf numFmtId="0" fontId="0" fillId="33" borderId="12" xfId="0" applyFill="1" applyBorder="1" applyAlignment="1">
      <alignment vertical="center"/>
    </xf>
    <xf numFmtId="0" fontId="0" fillId="33" borderId="13" xfId="0" applyFill="1" applyBorder="1" applyAlignment="1">
      <alignment vertical="center" wrapText="1"/>
    </xf>
    <xf numFmtId="3" fontId="81" fillId="0" borderId="11" xfId="0" applyNumberFormat="1" applyFont="1" applyFill="1" applyBorder="1" applyAlignment="1" applyProtection="1">
      <alignment vertical="center" wrapText="1"/>
      <protection locked="0"/>
    </xf>
    <xf numFmtId="0" fontId="93" fillId="0" borderId="0" xfId="0" applyFont="1" applyFill="1" applyAlignment="1">
      <alignment vertical="center" wrapText="1"/>
    </xf>
    <xf numFmtId="0" fontId="76" fillId="0" borderId="0" xfId="0" applyFont="1" applyFill="1" applyAlignment="1">
      <alignment/>
    </xf>
    <xf numFmtId="10" fontId="54" fillId="39" borderId="29" xfId="0" applyNumberFormat="1" applyFont="1" applyFill="1" applyBorder="1" applyAlignment="1">
      <alignment/>
    </xf>
    <xf numFmtId="10" fontId="54" fillId="39" borderId="38" xfId="0" applyNumberFormat="1" applyFont="1" applyFill="1" applyBorder="1" applyAlignment="1">
      <alignment/>
    </xf>
    <xf numFmtId="0" fontId="90" fillId="33" borderId="0" xfId="0" applyFont="1" applyFill="1" applyAlignment="1">
      <alignment vertical="center"/>
    </xf>
    <xf numFmtId="0" fontId="0" fillId="35" borderId="0" xfId="0" applyFont="1" applyFill="1" applyAlignment="1">
      <alignment vertical="center"/>
    </xf>
    <xf numFmtId="0" fontId="94" fillId="33" borderId="0" xfId="0" applyFont="1" applyFill="1" applyAlignment="1">
      <alignment/>
    </xf>
    <xf numFmtId="0" fontId="0" fillId="33" borderId="0" xfId="0" applyFill="1" applyAlignment="1">
      <alignment wrapText="1"/>
    </xf>
    <xf numFmtId="4" fontId="71" fillId="33" borderId="12" xfId="0" applyNumberFormat="1" applyFont="1" applyFill="1" applyBorder="1" applyAlignment="1">
      <alignment horizontal="right"/>
    </xf>
    <xf numFmtId="4" fontId="72" fillId="33" borderId="12" xfId="0" applyNumberFormat="1" applyFont="1" applyFill="1" applyBorder="1" applyAlignment="1">
      <alignment horizontal="right"/>
    </xf>
    <xf numFmtId="4" fontId="76" fillId="33" borderId="12" xfId="0" applyNumberFormat="1" applyFont="1" applyFill="1" applyBorder="1" applyAlignment="1">
      <alignment horizontal="right"/>
    </xf>
    <xf numFmtId="0" fontId="95" fillId="33" borderId="0" xfId="0" applyFont="1" applyFill="1" applyAlignment="1">
      <alignment vertical="top"/>
    </xf>
    <xf numFmtId="1" fontId="92" fillId="38" borderId="31" xfId="0" applyNumberFormat="1" applyFont="1" applyFill="1" applyBorder="1" applyAlignment="1" applyProtection="1">
      <alignment horizontal="right" wrapText="1"/>
      <protection locked="0"/>
    </xf>
    <xf numFmtId="2" fontId="96" fillId="23" borderId="0" xfId="0" applyNumberFormat="1" applyFont="1" applyFill="1" applyAlignment="1">
      <alignment/>
    </xf>
    <xf numFmtId="2" fontId="0" fillId="23" borderId="0" xfId="0" applyNumberFormat="1" applyFill="1" applyAlignment="1">
      <alignment/>
    </xf>
    <xf numFmtId="2" fontId="0" fillId="0" borderId="0" xfId="0" applyNumberFormat="1" applyAlignment="1">
      <alignment/>
    </xf>
    <xf numFmtId="2" fontId="94" fillId="0" borderId="0" xfId="0" applyNumberFormat="1" applyFont="1" applyAlignment="1">
      <alignment/>
    </xf>
    <xf numFmtId="2" fontId="70" fillId="0" borderId="0" xfId="0" applyNumberFormat="1" applyFont="1" applyAlignment="1">
      <alignment/>
    </xf>
    <xf numFmtId="0" fontId="0" fillId="0" borderId="46" xfId="0" applyBorder="1" applyAlignment="1">
      <alignment/>
    </xf>
    <xf numFmtId="2" fontId="0" fillId="0" borderId="0" xfId="0" applyNumberFormat="1" applyAlignment="1" quotePrefix="1">
      <alignment/>
    </xf>
    <xf numFmtId="2" fontId="0" fillId="0" borderId="0" xfId="0" applyNumberFormat="1" applyAlignment="1">
      <alignment wrapText="1"/>
    </xf>
    <xf numFmtId="2" fontId="13" fillId="0" borderId="0" xfId="0" applyNumberFormat="1" applyFont="1" applyBorder="1" applyAlignment="1">
      <alignment/>
    </xf>
    <xf numFmtId="2" fontId="13" fillId="6" borderId="0" xfId="0" applyNumberFormat="1" applyFont="1" applyFill="1" applyAlignment="1">
      <alignment vertical="top" wrapText="1"/>
    </xf>
    <xf numFmtId="2" fontId="12" fillId="6" borderId="0" xfId="0" applyNumberFormat="1" applyFont="1" applyFill="1" applyAlignment="1">
      <alignment vertical="top" wrapText="1"/>
    </xf>
    <xf numFmtId="2" fontId="12" fillId="6" borderId="0" xfId="0" applyNumberFormat="1" applyFont="1" applyFill="1" applyAlignment="1" quotePrefix="1">
      <alignment vertical="top" wrapText="1"/>
    </xf>
    <xf numFmtId="2" fontId="13" fillId="0" borderId="0" xfId="0" applyNumberFormat="1" applyFont="1" applyAlignment="1">
      <alignment vertical="top" wrapText="1"/>
    </xf>
    <xf numFmtId="2" fontId="12" fillId="0" borderId="0" xfId="0" applyNumberFormat="1" applyFont="1" applyAlignment="1">
      <alignment vertical="top" wrapText="1"/>
    </xf>
    <xf numFmtId="2" fontId="12" fillId="0" borderId="0" xfId="0" applyNumberFormat="1" applyFont="1" applyAlignment="1" quotePrefix="1">
      <alignment vertical="top" wrapText="1"/>
    </xf>
    <xf numFmtId="2" fontId="13" fillId="0" borderId="0" xfId="0" applyNumberFormat="1" applyFont="1" applyAlignment="1">
      <alignment vertical="top"/>
    </xf>
    <xf numFmtId="2" fontId="12" fillId="0" borderId="0" xfId="0" applyNumberFormat="1" applyFont="1" applyAlignment="1">
      <alignment vertical="top" wrapText="1"/>
    </xf>
    <xf numFmtId="2" fontId="13" fillId="6" borderId="0" xfId="0" applyNumberFormat="1" applyFont="1" applyFill="1" applyAlignment="1">
      <alignment vertical="top"/>
    </xf>
    <xf numFmtId="2" fontId="13" fillId="0" borderId="0" xfId="0" applyNumberFormat="1" applyFont="1" applyBorder="1" applyAlignment="1">
      <alignment vertical="top" wrapText="1"/>
    </xf>
    <xf numFmtId="2" fontId="12" fillId="0" borderId="0" xfId="0" applyNumberFormat="1" applyFont="1" applyBorder="1" applyAlignment="1">
      <alignment vertical="top" wrapText="1"/>
    </xf>
    <xf numFmtId="2" fontId="12" fillId="0" borderId="0" xfId="0" applyNumberFormat="1" applyFont="1" applyBorder="1" applyAlignment="1" quotePrefix="1">
      <alignment vertical="top" wrapText="1"/>
    </xf>
    <xf numFmtId="2" fontId="0" fillId="0" borderId="0" xfId="0" applyNumberFormat="1" applyAlignment="1">
      <alignment vertical="center" wrapText="1"/>
    </xf>
    <xf numFmtId="2" fontId="77" fillId="0" borderId="0" xfId="0" applyNumberFormat="1" applyFont="1" applyAlignment="1">
      <alignment/>
    </xf>
    <xf numFmtId="10" fontId="0" fillId="32" borderId="28" xfId="53" applyNumberFormat="1" applyFont="1" applyFill="1" applyBorder="1" applyAlignment="1">
      <alignment/>
    </xf>
    <xf numFmtId="10" fontId="0" fillId="0" borderId="0" xfId="53" applyNumberFormat="1" applyFont="1" applyBorder="1" applyAlignment="1">
      <alignment/>
    </xf>
    <xf numFmtId="10" fontId="0" fillId="0" borderId="29" xfId="53" applyNumberFormat="1" applyFont="1" applyBorder="1" applyAlignment="1">
      <alignment/>
    </xf>
    <xf numFmtId="10" fontId="0" fillId="0" borderId="0" xfId="0" applyNumberFormat="1" applyBorder="1" applyAlignment="1">
      <alignment/>
    </xf>
    <xf numFmtId="10" fontId="0" fillId="0" borderId="30" xfId="53" applyNumberFormat="1" applyFont="1" applyBorder="1" applyAlignment="1">
      <alignment/>
    </xf>
    <xf numFmtId="10" fontId="0" fillId="0" borderId="38" xfId="53" applyNumberFormat="1" applyFont="1" applyBorder="1" applyAlignment="1">
      <alignment/>
    </xf>
    <xf numFmtId="2" fontId="71" fillId="33" borderId="12" xfId="0" applyNumberFormat="1" applyFont="1" applyFill="1" applyBorder="1" applyAlignment="1">
      <alignment horizontal="right"/>
    </xf>
    <xf numFmtId="2" fontId="72" fillId="0" borderId="12" xfId="0" applyNumberFormat="1" applyFont="1" applyBorder="1" applyAlignment="1">
      <alignment horizontal="right"/>
    </xf>
    <xf numFmtId="2" fontId="72" fillId="33" borderId="12" xfId="0" applyNumberFormat="1" applyFont="1" applyFill="1" applyBorder="1" applyAlignment="1">
      <alignment horizontal="right"/>
    </xf>
    <xf numFmtId="2" fontId="92" fillId="38" borderId="31" xfId="0" applyNumberFormat="1" applyFont="1" applyFill="1" applyBorder="1" applyAlignment="1" applyProtection="1">
      <alignment horizontal="right" wrapText="1"/>
      <protection locked="0"/>
    </xf>
    <xf numFmtId="2" fontId="92" fillId="38" borderId="23" xfId="0" applyNumberFormat="1" applyFont="1" applyFill="1" applyBorder="1" applyAlignment="1" applyProtection="1">
      <alignment horizontal="right" wrapText="1"/>
      <protection locked="0"/>
    </xf>
    <xf numFmtId="2" fontId="76" fillId="0" borderId="12" xfId="0" applyNumberFormat="1" applyFont="1" applyBorder="1" applyAlignment="1">
      <alignment horizontal="right"/>
    </xf>
    <xf numFmtId="2" fontId="76" fillId="33" borderId="12" xfId="0" applyNumberFormat="1" applyFont="1" applyFill="1" applyBorder="1" applyAlignment="1">
      <alignment horizontal="right"/>
    </xf>
    <xf numFmtId="4" fontId="72" fillId="33" borderId="22" xfId="0" applyNumberFormat="1" applyFont="1" applyFill="1" applyBorder="1" applyAlignment="1">
      <alignment horizontal="right"/>
    </xf>
    <xf numFmtId="1" fontId="92" fillId="38" borderId="35" xfId="0" applyNumberFormat="1" applyFont="1" applyFill="1" applyBorder="1" applyAlignment="1" applyProtection="1">
      <alignment horizontal="right" wrapText="1"/>
      <protection locked="0"/>
    </xf>
    <xf numFmtId="1" fontId="72" fillId="33" borderId="11" xfId="0" applyNumberFormat="1" applyFont="1" applyFill="1" applyBorder="1" applyAlignment="1">
      <alignment horizontal="right"/>
    </xf>
    <xf numFmtId="4" fontId="74" fillId="34" borderId="22" xfId="0" applyNumberFormat="1" applyFont="1" applyFill="1" applyBorder="1" applyAlignment="1" applyProtection="1">
      <alignment horizontal="right" wrapText="1"/>
      <protection locked="0"/>
    </xf>
    <xf numFmtId="1" fontId="92" fillId="38" borderId="36" xfId="0" applyNumberFormat="1" applyFont="1" applyFill="1" applyBorder="1" applyAlignment="1" applyProtection="1">
      <alignment horizontal="right" wrapText="1"/>
      <protection locked="0"/>
    </xf>
    <xf numFmtId="2" fontId="74" fillId="34" borderId="12" xfId="0" applyNumberFormat="1" applyFont="1" applyFill="1" applyBorder="1" applyAlignment="1" applyProtection="1">
      <alignment horizontal="right" wrapText="1"/>
      <protection locked="0"/>
    </xf>
    <xf numFmtId="9" fontId="76" fillId="0" borderId="12" xfId="0" applyNumberFormat="1" applyFont="1" applyFill="1" applyBorder="1" applyAlignment="1">
      <alignment horizontal="right"/>
    </xf>
    <xf numFmtId="2" fontId="70" fillId="0" borderId="0" xfId="0" applyNumberFormat="1" applyFont="1" applyAlignment="1">
      <alignment vertical="center" wrapText="1"/>
    </xf>
    <xf numFmtId="0" fontId="0" fillId="0" borderId="0" xfId="0" applyAlignment="1">
      <alignment vertical="center"/>
    </xf>
    <xf numFmtId="0" fontId="0" fillId="0" borderId="4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0" xfId="0" applyAlignment="1">
      <alignment/>
    </xf>
    <xf numFmtId="2" fontId="0" fillId="33" borderId="0" xfId="0" applyNumberFormat="1" applyFill="1" applyAlignment="1">
      <alignment wrapText="1"/>
    </xf>
    <xf numFmtId="2" fontId="12" fillId="33" borderId="0" xfId="0" applyNumberFormat="1" applyFont="1" applyFill="1" applyAlignment="1">
      <alignment vertical="top" wrapText="1"/>
    </xf>
    <xf numFmtId="2" fontId="12" fillId="6" borderId="0" xfId="0" applyNumberFormat="1" applyFont="1" applyFill="1" applyAlignment="1">
      <alignment vertical="top" wrapText="1"/>
    </xf>
    <xf numFmtId="2" fontId="70" fillId="0" borderId="0" xfId="0" applyNumberFormat="1" applyFont="1" applyAlignment="1">
      <alignment vertical="center" wrapText="1"/>
    </xf>
    <xf numFmtId="2" fontId="70" fillId="33" borderId="0" xfId="0" applyNumberFormat="1" applyFont="1" applyFill="1" applyAlignment="1">
      <alignment vertical="center" wrapText="1"/>
    </xf>
    <xf numFmtId="2" fontId="0" fillId="0" borderId="0" xfId="0" applyNumberFormat="1" applyAlignment="1">
      <alignment vertical="center" wrapText="1"/>
    </xf>
    <xf numFmtId="2" fontId="0" fillId="0" borderId="0" xfId="0" applyNumberFormat="1" applyFont="1" applyAlignment="1">
      <alignment vertical="center" wrapText="1"/>
    </xf>
    <xf numFmtId="2" fontId="0" fillId="40" borderId="47" xfId="0" applyNumberFormat="1" applyFill="1" applyBorder="1" applyAlignment="1" quotePrefix="1">
      <alignment horizontal="left" vertical="top" wrapText="1"/>
    </xf>
    <xf numFmtId="2" fontId="0" fillId="40" borderId="48" xfId="0" applyNumberFormat="1" applyFill="1" applyBorder="1" applyAlignment="1" quotePrefix="1">
      <alignment horizontal="left" vertical="top" wrapText="1"/>
    </xf>
    <xf numFmtId="2" fontId="0" fillId="40" borderId="49" xfId="0" applyNumberFormat="1" applyFill="1" applyBorder="1" applyAlignment="1" quotePrefix="1">
      <alignment horizontal="left" vertical="top" wrapText="1"/>
    </xf>
    <xf numFmtId="0" fontId="82" fillId="23" borderId="50" xfId="0" applyFont="1" applyFill="1" applyBorder="1" applyAlignment="1">
      <alignment horizontal="center" vertical="center"/>
    </xf>
    <xf numFmtId="0" fontId="82" fillId="23" borderId="51" xfId="0" applyFont="1" applyFill="1" applyBorder="1" applyAlignment="1">
      <alignment horizontal="center" vertical="center"/>
    </xf>
    <xf numFmtId="0" fontId="82" fillId="23" borderId="52" xfId="0" applyFont="1" applyFill="1" applyBorder="1" applyAlignment="1">
      <alignment horizontal="center" vertical="center"/>
    </xf>
    <xf numFmtId="0" fontId="0" fillId="33" borderId="0" xfId="0" applyFill="1" applyBorder="1" applyAlignment="1">
      <alignment horizontal="left" vertical="center"/>
    </xf>
    <xf numFmtId="0" fontId="72" fillId="33" borderId="50" xfId="0" applyFont="1" applyFill="1" applyBorder="1" applyAlignment="1">
      <alignment horizontal="center" vertical="center"/>
    </xf>
    <xf numFmtId="0" fontId="72" fillId="33" borderId="52" xfId="0" applyFont="1" applyFill="1" applyBorder="1" applyAlignment="1">
      <alignment horizontal="center" vertical="center"/>
    </xf>
    <xf numFmtId="0" fontId="72" fillId="33" borderId="51" xfId="0" applyFont="1" applyFill="1" applyBorder="1" applyAlignment="1">
      <alignment horizontal="center" vertical="center"/>
    </xf>
    <xf numFmtId="0" fontId="0" fillId="33" borderId="0" xfId="0" applyFill="1" applyBorder="1" applyAlignment="1">
      <alignment vertical="center"/>
    </xf>
    <xf numFmtId="0" fontId="0" fillId="0" borderId="0" xfId="0" applyAlignment="1">
      <alignment vertical="center"/>
    </xf>
    <xf numFmtId="0" fontId="57" fillId="23" borderId="0" xfId="0" applyFont="1" applyFill="1" applyBorder="1" applyAlignment="1">
      <alignment vertical="center"/>
    </xf>
    <xf numFmtId="0" fontId="0" fillId="23" borderId="0" xfId="0" applyFill="1" applyAlignment="1">
      <alignment vertical="center"/>
    </xf>
    <xf numFmtId="0" fontId="76" fillId="41" borderId="53" xfId="0" applyFont="1" applyFill="1" applyBorder="1" applyAlignment="1">
      <alignment vertical="center" wrapText="1"/>
    </xf>
    <xf numFmtId="0" fontId="76" fillId="41" borderId="54" xfId="0" applyFont="1" applyFill="1" applyBorder="1" applyAlignment="1">
      <alignment vertical="center" wrapText="1"/>
    </xf>
    <xf numFmtId="0" fontId="0" fillId="33" borderId="0" xfId="0" applyFill="1" applyBorder="1" applyAlignment="1">
      <alignment vertical="center" wrapText="1"/>
    </xf>
    <xf numFmtId="176" fontId="0" fillId="0" borderId="55" xfId="47" applyNumberFormat="1" applyFont="1" applyBorder="1" applyAlignment="1">
      <alignment vertical="center"/>
    </xf>
    <xf numFmtId="176" fontId="0" fillId="0" borderId="56" xfId="47" applyNumberFormat="1" applyFont="1" applyBorder="1" applyAlignment="1">
      <alignment vertical="center"/>
    </xf>
    <xf numFmtId="176" fontId="0" fillId="0" borderId="57" xfId="47" applyNumberFormat="1" applyFont="1" applyBorder="1" applyAlignment="1">
      <alignment vertical="center"/>
    </xf>
    <xf numFmtId="0" fontId="70" fillId="6" borderId="0" xfId="0" applyFont="1" applyFill="1" applyAlignment="1">
      <alignment vertical="center" wrapText="1"/>
    </xf>
    <xf numFmtId="0" fontId="70" fillId="6" borderId="0" xfId="0" applyFont="1" applyFill="1" applyAlignment="1">
      <alignment vertical="center"/>
    </xf>
    <xf numFmtId="0" fontId="0" fillId="6" borderId="0" xfId="0" applyFill="1" applyAlignment="1">
      <alignment horizontal="center" vertical="center" wrapText="1"/>
    </xf>
    <xf numFmtId="0" fontId="76" fillId="41" borderId="58" xfId="0" applyFont="1" applyFill="1" applyBorder="1" applyAlignment="1">
      <alignment vertical="center" wrapText="1"/>
    </xf>
    <xf numFmtId="0" fontId="0" fillId="41" borderId="58" xfId="0" applyFill="1" applyBorder="1" applyAlignment="1">
      <alignment vertical="center"/>
    </xf>
    <xf numFmtId="0" fontId="0" fillId="41" borderId="59" xfId="0" applyFill="1" applyBorder="1" applyAlignment="1">
      <alignment vertical="center"/>
    </xf>
    <xf numFmtId="0" fontId="0" fillId="33" borderId="0" xfId="0" applyFill="1" applyAlignment="1">
      <alignment vertical="center"/>
    </xf>
    <xf numFmtId="0" fontId="0" fillId="33" borderId="60" xfId="0" applyFill="1" applyBorder="1" applyAlignment="1">
      <alignment vertical="center"/>
    </xf>
    <xf numFmtId="176" fontId="0" fillId="0" borderId="61" xfId="47" applyNumberFormat="1" applyFont="1" applyBorder="1" applyAlignment="1">
      <alignment vertical="center"/>
    </xf>
    <xf numFmtId="176" fontId="0" fillId="0" borderId="62" xfId="47" applyNumberFormat="1" applyFont="1" applyBorder="1" applyAlignment="1">
      <alignment vertical="center"/>
    </xf>
    <xf numFmtId="176" fontId="0" fillId="0" borderId="63" xfId="47" applyNumberFormat="1" applyFont="1" applyBorder="1" applyAlignment="1">
      <alignment vertical="center"/>
    </xf>
    <xf numFmtId="0" fontId="0" fillId="6" borderId="0" xfId="0" applyFill="1" applyAlignment="1">
      <alignment vertical="center"/>
    </xf>
    <xf numFmtId="0" fontId="0" fillId="6" borderId="0" xfId="0" applyFont="1" applyFill="1" applyAlignment="1">
      <alignment vertical="center"/>
    </xf>
    <xf numFmtId="0" fontId="0" fillId="33" borderId="0" xfId="0" applyFill="1" applyAlignment="1">
      <alignment horizontal="center" vertical="center" wrapText="1"/>
    </xf>
    <xf numFmtId="0" fontId="72" fillId="0" borderId="0" xfId="0" applyFont="1" applyFill="1" applyAlignment="1">
      <alignment horizontal="left" vertical="top"/>
    </xf>
    <xf numFmtId="0" fontId="0" fillId="33" borderId="0" xfId="0" applyFill="1" applyAlignment="1">
      <alignment horizontal="left" wrapText="1"/>
    </xf>
    <xf numFmtId="0" fontId="90" fillId="33" borderId="0" xfId="0" applyFont="1" applyFill="1" applyAlignment="1">
      <alignment horizontal="left" vertical="center" wrapText="1"/>
    </xf>
    <xf numFmtId="0" fontId="90" fillId="33" borderId="0" xfId="0" applyFont="1" applyFill="1" applyAlignment="1">
      <alignment/>
    </xf>
    <xf numFmtId="0" fontId="97" fillId="33" borderId="0" xfId="0" applyFont="1" applyFill="1" applyAlignment="1">
      <alignment/>
    </xf>
    <xf numFmtId="0" fontId="70" fillId="33" borderId="0" xfId="0" applyFont="1" applyFill="1" applyAlignment="1">
      <alignment vertical="center" wrapText="1"/>
    </xf>
    <xf numFmtId="0" fontId="13" fillId="33" borderId="64" xfId="0" applyFont="1" applyFill="1" applyBorder="1" applyAlignment="1">
      <alignment horizontal="center"/>
    </xf>
    <xf numFmtId="0" fontId="13" fillId="33" borderId="65" xfId="0" applyFont="1" applyFill="1" applyBorder="1" applyAlignment="1">
      <alignment horizontal="center"/>
    </xf>
    <xf numFmtId="0" fontId="98" fillId="33" borderId="0" xfId="0" applyFont="1" applyFill="1" applyAlignment="1">
      <alignment vertical="center"/>
    </xf>
    <xf numFmtId="0" fontId="97" fillId="33" borderId="0" xfId="0" applyFont="1" applyFill="1" applyAlignment="1">
      <alignment vertical="center"/>
    </xf>
    <xf numFmtId="0" fontId="70" fillId="33" borderId="0" xfId="0" applyFont="1" applyFill="1" applyAlignment="1">
      <alignment vertical="center"/>
    </xf>
    <xf numFmtId="0" fontId="0" fillId="6" borderId="0" xfId="0" applyFill="1" applyAlignment="1">
      <alignment vertical="center" wrapText="1"/>
    </xf>
    <xf numFmtId="0" fontId="0" fillId="33" borderId="0" xfId="0" applyFill="1" applyBorder="1" applyAlignment="1">
      <alignment horizontal="left" vertical="center" wrapText="1"/>
    </xf>
    <xf numFmtId="0" fontId="90" fillId="33" borderId="0" xfId="0" applyFont="1" applyFill="1" applyAlignment="1">
      <alignment vertical="center"/>
    </xf>
    <xf numFmtId="0" fontId="99" fillId="33" borderId="0" xfId="0" applyFont="1" applyFill="1" applyAlignment="1">
      <alignment vertical="center"/>
    </xf>
    <xf numFmtId="0" fontId="0" fillId="0" borderId="0" xfId="0" applyFill="1" applyAlignment="1">
      <alignment vertical="center" wrapText="1"/>
    </xf>
    <xf numFmtId="0" fontId="0" fillId="0" borderId="0" xfId="0" applyFill="1" applyAlignment="1">
      <alignment vertical="center"/>
    </xf>
    <xf numFmtId="0" fontId="65" fillId="33" borderId="0" xfId="0" applyFont="1" applyFill="1" applyBorder="1" applyAlignment="1">
      <alignment horizontal="center"/>
    </xf>
    <xf numFmtId="10" fontId="72" fillId="33" borderId="22" xfId="53" applyNumberFormat="1" applyFont="1" applyFill="1" applyBorder="1" applyAlignment="1">
      <alignment horizontal="right"/>
    </xf>
    <xf numFmtId="10" fontId="72" fillId="33" borderId="11" xfId="53" applyNumberFormat="1" applyFont="1" applyFill="1" applyBorder="1" applyAlignment="1">
      <alignment horizontal="right"/>
    </xf>
    <xf numFmtId="10" fontId="76" fillId="33" borderId="22" xfId="53" applyNumberFormat="1" applyFont="1" applyFill="1" applyBorder="1" applyAlignment="1">
      <alignment horizontal="right"/>
    </xf>
    <xf numFmtId="10" fontId="76" fillId="33" borderId="11" xfId="53" applyNumberFormat="1" applyFont="1" applyFill="1" applyBorder="1" applyAlignment="1">
      <alignment horizontal="right"/>
    </xf>
    <xf numFmtId="1" fontId="76" fillId="0" borderId="22" xfId="0" applyNumberFormat="1" applyFont="1" applyFill="1" applyBorder="1" applyAlignment="1">
      <alignment horizontal="right"/>
    </xf>
    <xf numFmtId="1" fontId="76" fillId="0" borderId="11" xfId="0" applyNumberFormat="1" applyFont="1" applyFill="1" applyBorder="1" applyAlignment="1">
      <alignment horizontal="right"/>
    </xf>
    <xf numFmtId="0" fontId="72" fillId="0" borderId="22" xfId="0" applyFont="1" applyBorder="1" applyAlignment="1">
      <alignment horizontal="center"/>
    </xf>
    <xf numFmtId="0" fontId="72" fillId="0" borderId="11" xfId="0" applyFont="1" applyBorder="1" applyAlignment="1">
      <alignment horizontal="center"/>
    </xf>
    <xf numFmtId="1" fontId="72" fillId="0" borderId="22" xfId="0" applyNumberFormat="1" applyFont="1" applyFill="1" applyBorder="1" applyAlignment="1">
      <alignment horizontal="right"/>
    </xf>
    <xf numFmtId="1" fontId="72" fillId="0" borderId="11" xfId="0" applyNumberFormat="1" applyFont="1" applyFill="1" applyBorder="1" applyAlignment="1">
      <alignment horizontal="right"/>
    </xf>
    <xf numFmtId="0" fontId="12" fillId="42" borderId="18" xfId="0" applyFont="1" applyFill="1" applyBorder="1" applyAlignment="1">
      <alignment horizontal="center"/>
    </xf>
    <xf numFmtId="0" fontId="12" fillId="42" borderId="14" xfId="0" applyFont="1" applyFill="1" applyBorder="1" applyAlignment="1">
      <alignment horizontal="center"/>
    </xf>
    <xf numFmtId="0" fontId="12" fillId="42" borderId="20" xfId="0" applyFont="1" applyFill="1" applyBorder="1" applyAlignment="1">
      <alignment horizontal="center"/>
    </xf>
    <xf numFmtId="0" fontId="12" fillId="42" borderId="13" xfId="0" applyFont="1" applyFill="1" applyBorder="1" applyAlignment="1">
      <alignment horizontal="center"/>
    </xf>
    <xf numFmtId="1" fontId="92" fillId="38" borderId="31" xfId="0" applyNumberFormat="1" applyFont="1" applyFill="1" applyBorder="1" applyAlignment="1" applyProtection="1">
      <alignment horizontal="right" wrapText="1"/>
      <protection locked="0"/>
    </xf>
    <xf numFmtId="1" fontId="92" fillId="38" borderId="33" xfId="0" applyNumberFormat="1" applyFont="1" applyFill="1" applyBorder="1" applyAlignment="1" applyProtection="1">
      <alignment horizontal="right" wrapText="1"/>
      <protection locked="0"/>
    </xf>
    <xf numFmtId="10" fontId="72" fillId="0" borderId="22" xfId="53" applyNumberFormat="1" applyFont="1" applyFill="1" applyBorder="1" applyAlignment="1">
      <alignment horizontal="right"/>
    </xf>
    <xf numFmtId="10" fontId="72" fillId="0" borderId="11" xfId="53" applyNumberFormat="1" applyFont="1" applyFill="1" applyBorder="1" applyAlignment="1">
      <alignment horizontal="right"/>
    </xf>
    <xf numFmtId="10" fontId="72" fillId="0" borderId="12" xfId="53" applyNumberFormat="1" applyFont="1" applyFill="1" applyBorder="1" applyAlignment="1">
      <alignment horizontal="right"/>
    </xf>
    <xf numFmtId="0" fontId="71" fillId="33" borderId="31" xfId="0" applyFont="1" applyFill="1" applyBorder="1" applyAlignment="1">
      <alignment horizontal="center"/>
    </xf>
    <xf numFmtId="0" fontId="71" fillId="33" borderId="32" xfId="0" applyFont="1" applyFill="1" applyBorder="1" applyAlignment="1">
      <alignment horizontal="center"/>
    </xf>
    <xf numFmtId="0" fontId="71" fillId="33" borderId="33" xfId="0" applyFont="1" applyFill="1" applyBorder="1" applyAlignment="1">
      <alignment horizontal="center"/>
    </xf>
    <xf numFmtId="10" fontId="92" fillId="38" borderId="31" xfId="53" applyNumberFormat="1" applyFont="1" applyFill="1" applyBorder="1" applyAlignment="1" applyProtection="1">
      <alignment horizontal="right" wrapText="1"/>
      <protection locked="0"/>
    </xf>
    <xf numFmtId="10" fontId="92" fillId="38" borderId="33" xfId="53" applyNumberFormat="1" applyFont="1" applyFill="1" applyBorder="1" applyAlignment="1" applyProtection="1">
      <alignment horizontal="right" wrapText="1"/>
      <protection locked="0"/>
    </xf>
    <xf numFmtId="10" fontId="76" fillId="0" borderId="22" xfId="53" applyNumberFormat="1" applyFont="1" applyFill="1" applyBorder="1" applyAlignment="1">
      <alignment horizontal="right"/>
    </xf>
    <xf numFmtId="10" fontId="76" fillId="0" borderId="11" xfId="53" applyNumberFormat="1" applyFont="1" applyFill="1" applyBorder="1" applyAlignment="1">
      <alignment horizontal="right"/>
    </xf>
    <xf numFmtId="10" fontId="76" fillId="0" borderId="12" xfId="53" applyNumberFormat="1" applyFont="1" applyFill="1" applyBorder="1" applyAlignment="1">
      <alignment horizontal="right"/>
    </xf>
    <xf numFmtId="0" fontId="12" fillId="42" borderId="12" xfId="0" applyFont="1" applyFill="1" applyBorder="1" applyAlignment="1">
      <alignment horizontal="center"/>
    </xf>
    <xf numFmtId="10" fontId="76" fillId="33" borderId="12" xfId="0" applyNumberFormat="1" applyFont="1" applyFill="1" applyBorder="1" applyAlignment="1">
      <alignment horizontal="right"/>
    </xf>
    <xf numFmtId="10" fontId="74" fillId="38" borderId="31" xfId="53" applyNumberFormat="1" applyFont="1" applyFill="1" applyBorder="1" applyAlignment="1" applyProtection="1">
      <alignment horizontal="right" wrapText="1"/>
      <protection locked="0"/>
    </xf>
    <xf numFmtId="10" fontId="74" fillId="38" borderId="33" xfId="53" applyNumberFormat="1" applyFont="1" applyFill="1" applyBorder="1" applyAlignment="1" applyProtection="1">
      <alignment horizontal="right" wrapText="1"/>
      <protection locked="0"/>
    </xf>
    <xf numFmtId="0" fontId="0" fillId="42" borderId="12" xfId="0" applyFill="1" applyBorder="1" applyAlignment="1">
      <alignment horizontal="center" textRotation="90" wrapText="1"/>
    </xf>
    <xf numFmtId="10" fontId="72" fillId="33" borderId="12" xfId="0" applyNumberFormat="1" applyFont="1" applyFill="1" applyBorder="1" applyAlignment="1">
      <alignment horizontal="right"/>
    </xf>
    <xf numFmtId="1" fontId="92" fillId="34" borderId="22" xfId="0" applyNumberFormat="1" applyFont="1" applyFill="1" applyBorder="1" applyAlignment="1" applyProtection="1">
      <alignment horizontal="right" vertical="center" wrapText="1"/>
      <protection locked="0"/>
    </xf>
    <xf numFmtId="1" fontId="92" fillId="34" borderId="11" xfId="0" applyNumberFormat="1" applyFont="1" applyFill="1" applyBorder="1" applyAlignment="1" applyProtection="1">
      <alignment horizontal="right" vertical="center" wrapText="1"/>
      <protection locked="0"/>
    </xf>
    <xf numFmtId="1" fontId="74" fillId="0" borderId="12" xfId="0" applyNumberFormat="1" applyFont="1" applyFill="1" applyBorder="1" applyAlignment="1" applyProtection="1">
      <alignment horizontal="right" vertical="center" wrapText="1"/>
      <protection locked="0"/>
    </xf>
    <xf numFmtId="10" fontId="71" fillId="0" borderId="22" xfId="0" applyNumberFormat="1" applyFont="1" applyBorder="1" applyAlignment="1">
      <alignment horizontal="right"/>
    </xf>
    <xf numFmtId="10" fontId="71" fillId="0" borderId="11" xfId="0" applyNumberFormat="1" applyFont="1" applyBorder="1" applyAlignment="1">
      <alignment horizontal="right"/>
    </xf>
    <xf numFmtId="10" fontId="92" fillId="38" borderId="31" xfId="0" applyNumberFormat="1" applyFont="1" applyFill="1" applyBorder="1" applyAlignment="1" applyProtection="1">
      <alignment horizontal="right" wrapText="1"/>
      <protection locked="0"/>
    </xf>
    <xf numFmtId="10" fontId="92" fillId="38" borderId="33" xfId="0" applyNumberFormat="1" applyFont="1" applyFill="1" applyBorder="1" applyAlignment="1" applyProtection="1">
      <alignment horizontal="right" wrapText="1"/>
      <protection locked="0"/>
    </xf>
    <xf numFmtId="0" fontId="72" fillId="0" borderId="12" xfId="0" applyFont="1" applyBorder="1" applyAlignment="1">
      <alignment horizontal="center"/>
    </xf>
    <xf numFmtId="10" fontId="85" fillId="0" borderId="22" xfId="0" applyNumberFormat="1" applyFont="1" applyBorder="1" applyAlignment="1">
      <alignment horizontal="right"/>
    </xf>
    <xf numFmtId="10" fontId="85" fillId="0" borderId="11" xfId="0" applyNumberFormat="1" applyFont="1" applyBorder="1" applyAlignment="1">
      <alignment horizontal="right"/>
    </xf>
    <xf numFmtId="0" fontId="100" fillId="0" borderId="0" xfId="0" applyFont="1" applyBorder="1" applyAlignment="1">
      <alignment horizontal="center"/>
    </xf>
    <xf numFmtId="1" fontId="71" fillId="0" borderId="22" xfId="0" applyNumberFormat="1" applyFont="1" applyFill="1" applyBorder="1" applyAlignment="1">
      <alignment horizontal="right"/>
    </xf>
    <xf numFmtId="1" fontId="71" fillId="0" borderId="11" xfId="0" applyNumberFormat="1" applyFont="1" applyFill="1" applyBorder="1" applyAlignment="1">
      <alignment horizontal="right"/>
    </xf>
    <xf numFmtId="2" fontId="92" fillId="34" borderId="22" xfId="0" applyNumberFormat="1" applyFont="1" applyFill="1" applyBorder="1" applyAlignment="1" applyProtection="1">
      <alignment horizontal="right" vertical="center" wrapText="1"/>
      <protection locked="0"/>
    </xf>
    <xf numFmtId="2" fontId="92" fillId="34" borderId="11" xfId="0" applyNumberFormat="1" applyFont="1" applyFill="1" applyBorder="1" applyAlignment="1" applyProtection="1">
      <alignment horizontal="right" vertical="center" wrapText="1"/>
      <protection locked="0"/>
    </xf>
    <xf numFmtId="1" fontId="74" fillId="34" borderId="22" xfId="0" applyNumberFormat="1" applyFont="1" applyFill="1" applyBorder="1" applyAlignment="1" applyProtection="1">
      <alignment horizontal="right" vertical="center" wrapText="1"/>
      <protection locked="0"/>
    </xf>
    <xf numFmtId="1" fontId="74" fillId="34" borderId="11" xfId="0" applyNumberFormat="1" applyFont="1" applyFill="1" applyBorder="1" applyAlignment="1" applyProtection="1">
      <alignment horizontal="right" vertical="center" wrapText="1"/>
      <protection locked="0"/>
    </xf>
    <xf numFmtId="0" fontId="78" fillId="0" borderId="0" xfId="0" applyFont="1" applyBorder="1" applyAlignment="1">
      <alignment horizontal="center"/>
    </xf>
    <xf numFmtId="0" fontId="79" fillId="33" borderId="0" xfId="0" applyFont="1" applyFill="1" applyBorder="1" applyAlignment="1">
      <alignment horizontal="left" wrapText="1"/>
    </xf>
    <xf numFmtId="0" fontId="79" fillId="33" borderId="10" xfId="0" applyFont="1" applyFill="1" applyBorder="1" applyAlignment="1">
      <alignment horizontal="left" wrapText="1"/>
    </xf>
    <xf numFmtId="2" fontId="74" fillId="34" borderId="22" xfId="0" applyNumberFormat="1" applyFont="1" applyFill="1" applyBorder="1" applyAlignment="1" applyProtection="1">
      <alignment horizontal="right" vertical="center" wrapText="1"/>
      <protection locked="0"/>
    </xf>
    <xf numFmtId="2" fontId="74" fillId="34" borderId="11" xfId="0" applyNumberFormat="1" applyFont="1" applyFill="1" applyBorder="1" applyAlignment="1" applyProtection="1">
      <alignment horizontal="right" vertical="center" wrapText="1"/>
      <protection locked="0"/>
    </xf>
    <xf numFmtId="3" fontId="74" fillId="43" borderId="22" xfId="0" applyNumberFormat="1" applyFont="1" applyFill="1" applyBorder="1" applyAlignment="1" applyProtection="1">
      <alignment horizontal="center" vertical="center" wrapText="1"/>
      <protection locked="0"/>
    </xf>
    <xf numFmtId="3" fontId="74" fillId="43" borderId="19" xfId="0" applyNumberFormat="1" applyFont="1" applyFill="1" applyBorder="1" applyAlignment="1" applyProtection="1">
      <alignment horizontal="center" vertical="center" wrapText="1"/>
      <protection locked="0"/>
    </xf>
    <xf numFmtId="3" fontId="74" fillId="43" borderId="11" xfId="0" applyNumberFormat="1" applyFont="1" applyFill="1" applyBorder="1" applyAlignment="1" applyProtection="1">
      <alignment horizontal="center" vertical="center" wrapText="1"/>
      <protection locked="0"/>
    </xf>
    <xf numFmtId="0" fontId="12" fillId="42" borderId="22" xfId="0" applyFont="1" applyFill="1" applyBorder="1" applyAlignment="1">
      <alignment horizontal="center"/>
    </xf>
    <xf numFmtId="0" fontId="12" fillId="42" borderId="11" xfId="0" applyFont="1" applyFill="1" applyBorder="1" applyAlignment="1">
      <alignment horizontal="center"/>
    </xf>
    <xf numFmtId="0" fontId="54" fillId="23" borderId="45" xfId="0" applyFont="1" applyFill="1" applyBorder="1" applyAlignment="1">
      <alignment horizontal="center" textRotation="90" wrapText="1"/>
    </xf>
    <xf numFmtId="0" fontId="54" fillId="23" borderId="16" xfId="0" applyFont="1" applyFill="1" applyBorder="1" applyAlignment="1">
      <alignment horizontal="center" textRotation="90" wrapText="1"/>
    </xf>
    <xf numFmtId="0" fontId="54" fillId="23" borderId="17" xfId="0" applyFont="1" applyFill="1" applyBorder="1" applyAlignment="1">
      <alignment horizontal="center" textRotation="90" wrapText="1"/>
    </xf>
    <xf numFmtId="0" fontId="12" fillId="42" borderId="18" xfId="0" applyFont="1" applyFill="1" applyBorder="1" applyAlignment="1">
      <alignment horizontal="center" textRotation="90" wrapText="1"/>
    </xf>
    <xf numFmtId="0" fontId="12" fillId="42" borderId="14" xfId="0" applyFont="1" applyFill="1" applyBorder="1" applyAlignment="1">
      <alignment horizontal="center" textRotation="90" wrapText="1"/>
    </xf>
    <xf numFmtId="0" fontId="12" fillId="42" borderId="15" xfId="0" applyFont="1" applyFill="1" applyBorder="1" applyAlignment="1">
      <alignment horizontal="center" textRotation="90" wrapText="1"/>
    </xf>
    <xf numFmtId="0" fontId="12" fillId="42" borderId="10" xfId="0" applyFont="1" applyFill="1" applyBorder="1" applyAlignment="1">
      <alignment horizontal="center" textRotation="90" wrapText="1"/>
    </xf>
    <xf numFmtId="0" fontId="12" fillId="42" borderId="20" xfId="0" applyFont="1" applyFill="1" applyBorder="1" applyAlignment="1">
      <alignment horizontal="center" textRotation="90" wrapText="1"/>
    </xf>
    <xf numFmtId="0" fontId="12" fillId="42" borderId="13" xfId="0" applyFont="1" applyFill="1" applyBorder="1" applyAlignment="1">
      <alignment horizontal="center" textRotation="90" wrapText="1"/>
    </xf>
    <xf numFmtId="0" fontId="72" fillId="33" borderId="0" xfId="0" applyFont="1" applyFill="1" applyBorder="1" applyAlignment="1">
      <alignment horizontal="left" vertical="center" wrapText="1"/>
    </xf>
    <xf numFmtId="0" fontId="72" fillId="33" borderId="31" xfId="0" applyFont="1" applyFill="1" applyBorder="1" applyAlignment="1">
      <alignment horizontal="center" vertical="center"/>
    </xf>
    <xf numFmtId="0" fontId="72" fillId="33" borderId="32" xfId="0" applyFont="1" applyFill="1" applyBorder="1" applyAlignment="1">
      <alignment horizontal="center" vertical="center"/>
    </xf>
    <xf numFmtId="0" fontId="72" fillId="33" borderId="33" xfId="0" applyFont="1" applyFill="1" applyBorder="1" applyAlignment="1">
      <alignment horizontal="center" vertical="center"/>
    </xf>
    <xf numFmtId="0" fontId="0" fillId="33" borderId="0" xfId="0" applyFont="1" applyFill="1" applyAlignment="1">
      <alignment horizontal="left" wrapText="1"/>
    </xf>
    <xf numFmtId="0" fontId="70" fillId="42" borderId="12" xfId="0" applyFont="1" applyFill="1" applyBorder="1" applyAlignment="1">
      <alignment horizontal="center" textRotation="90" wrapText="1"/>
    </xf>
    <xf numFmtId="10" fontId="71" fillId="33" borderId="22" xfId="53" applyNumberFormat="1" applyFont="1" applyFill="1" applyBorder="1" applyAlignment="1">
      <alignment horizontal="right"/>
    </xf>
    <xf numFmtId="10" fontId="71" fillId="33" borderId="11" xfId="53" applyNumberFormat="1" applyFont="1" applyFill="1" applyBorder="1" applyAlignment="1">
      <alignment horizontal="right"/>
    </xf>
    <xf numFmtId="0" fontId="1" fillId="42" borderId="12" xfId="0" applyFont="1" applyFill="1" applyBorder="1" applyAlignment="1">
      <alignment horizontal="center" textRotation="90" wrapText="1"/>
    </xf>
    <xf numFmtId="0" fontId="4" fillId="42" borderId="12" xfId="0" applyFont="1" applyFill="1" applyBorder="1" applyAlignment="1">
      <alignment horizontal="center" textRotation="90" wrapText="1"/>
    </xf>
    <xf numFmtId="10" fontId="71" fillId="0" borderId="12" xfId="53" applyNumberFormat="1" applyFont="1" applyFill="1" applyBorder="1" applyAlignment="1">
      <alignment horizontal="right"/>
    </xf>
    <xf numFmtId="10" fontId="72" fillId="0" borderId="66" xfId="0" applyNumberFormat="1" applyFont="1" applyBorder="1" applyAlignment="1">
      <alignment horizontal="right"/>
    </xf>
    <xf numFmtId="10" fontId="72" fillId="0" borderId="67" xfId="0" applyNumberFormat="1" applyFont="1" applyBorder="1" applyAlignment="1">
      <alignment horizontal="right"/>
    </xf>
    <xf numFmtId="0" fontId="13" fillId="0" borderId="68" xfId="0" applyFont="1" applyBorder="1" applyAlignment="1">
      <alignment horizontal="center"/>
    </xf>
    <xf numFmtId="0" fontId="13" fillId="0" borderId="69" xfId="0" applyFont="1" applyBorder="1" applyAlignment="1">
      <alignment horizontal="center"/>
    </xf>
    <xf numFmtId="0" fontId="13" fillId="0" borderId="70" xfId="0" applyFont="1" applyBorder="1" applyAlignment="1">
      <alignment horizontal="center"/>
    </xf>
    <xf numFmtId="10" fontId="71" fillId="33" borderId="12" xfId="0" applyNumberFormat="1" applyFont="1" applyFill="1" applyBorder="1" applyAlignment="1">
      <alignment horizontal="right"/>
    </xf>
    <xf numFmtId="2" fontId="74" fillId="34" borderId="12" xfId="0" applyNumberFormat="1" applyFont="1" applyFill="1" applyBorder="1" applyAlignment="1" applyProtection="1">
      <alignment horizontal="right" vertical="center" wrapText="1"/>
      <protection locked="0"/>
    </xf>
    <xf numFmtId="2" fontId="72" fillId="0" borderId="12" xfId="0" applyNumberFormat="1" applyFont="1" applyBorder="1" applyAlignment="1">
      <alignment horizontal="right"/>
    </xf>
    <xf numFmtId="174" fontId="74" fillId="38" borderId="31" xfId="0" applyNumberFormat="1" applyFont="1" applyFill="1" applyBorder="1" applyAlignment="1" applyProtection="1">
      <alignment wrapText="1"/>
      <protection locked="0"/>
    </xf>
    <xf numFmtId="174" fontId="74" fillId="38" borderId="33" xfId="0" applyNumberFormat="1" applyFont="1" applyFill="1" applyBorder="1" applyAlignment="1" applyProtection="1">
      <alignment wrapText="1"/>
      <protection locked="0"/>
    </xf>
    <xf numFmtId="0" fontId="0" fillId="33" borderId="0" xfId="0" applyFill="1" applyBorder="1" applyAlignment="1">
      <alignment horizontal="center"/>
    </xf>
    <xf numFmtId="0" fontId="0" fillId="33" borderId="42" xfId="0" applyFill="1" applyBorder="1" applyAlignment="1">
      <alignment horizontal="center"/>
    </xf>
    <xf numFmtId="0" fontId="72" fillId="33" borderId="0" xfId="0" applyFont="1" applyFill="1" applyAlignment="1">
      <alignment horizontal="left" wrapText="1"/>
    </xf>
    <xf numFmtId="0" fontId="0" fillId="0" borderId="22" xfId="0" applyFill="1" applyBorder="1" applyAlignment="1">
      <alignment horizontal="left" vertical="center" wrapText="1"/>
    </xf>
    <xf numFmtId="0" fontId="0" fillId="0" borderId="19" xfId="0" applyFill="1" applyBorder="1" applyAlignment="1">
      <alignment horizontal="left" vertical="center" wrapText="1"/>
    </xf>
    <xf numFmtId="0" fontId="0" fillId="0" borderId="11" xfId="0" applyFill="1" applyBorder="1" applyAlignment="1">
      <alignment horizontal="left" vertical="center" wrapText="1"/>
    </xf>
    <xf numFmtId="0" fontId="0" fillId="0" borderId="15" xfId="0"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70" fillId="36" borderId="22" xfId="0" applyFont="1" applyFill="1" applyBorder="1" applyAlignment="1">
      <alignment horizontal="left" vertical="center" wrapText="1"/>
    </xf>
    <xf numFmtId="0" fontId="70" fillId="36" borderId="19" xfId="0" applyFont="1" applyFill="1" applyBorder="1" applyAlignment="1">
      <alignment horizontal="left" vertical="center" wrapText="1"/>
    </xf>
    <xf numFmtId="0" fontId="70" fillId="36" borderId="11" xfId="0" applyFont="1" applyFill="1" applyBorder="1" applyAlignment="1">
      <alignment horizontal="left" vertical="center" wrapText="1"/>
    </xf>
    <xf numFmtId="0" fontId="0" fillId="0" borderId="4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45" xfId="0" applyBorder="1" applyAlignment="1">
      <alignment vertical="center" wrapText="1"/>
    </xf>
    <xf numFmtId="0" fontId="0" fillId="0" borderId="12" xfId="0" applyBorder="1" applyAlignment="1">
      <alignment horizontal="left" vertical="center" wrapText="1"/>
    </xf>
    <xf numFmtId="0" fontId="0" fillId="0" borderId="12" xfId="0" applyFont="1" applyBorder="1" applyAlignment="1">
      <alignment horizontal="left" vertical="center" wrapText="1"/>
    </xf>
    <xf numFmtId="0" fontId="0" fillId="0" borderId="4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45" xfId="0" applyBorder="1" applyAlignment="1">
      <alignment horizontal="left" vertical="center" wrapText="1"/>
    </xf>
    <xf numFmtId="0" fontId="0" fillId="0" borderId="0" xfId="0"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075"/>
          <c:w val="0.983"/>
          <c:h val="1.06"/>
        </c:manualLayout>
      </c:layout>
      <c:barChart>
        <c:barDir val="col"/>
        <c:grouping val="stacked"/>
        <c:varyColors val="0"/>
        <c:ser>
          <c:idx val="0"/>
          <c:order val="0"/>
          <c:tx>
            <c:v>Bluebar</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Desplegables!$C$4:$C$11</c:f>
              <c:strCache>
                <c:ptCount val="8"/>
                <c:pt idx="0">
                  <c:v>Ratio de CET1 al cierre de 2013 incluidos beneficios no distribuidos / pérdidas de 2013</c:v>
                </c:pt>
                <c:pt idx="1">
                  <c:v>Ajuste total por resultado de AQR</c:v>
                </c:pt>
                <c:pt idx="2">
                  <c:v> Ratio de CET1 ajustada por AQR</c:v>
                </c:pt>
                <c:pt idx="3">
                  <c:v>Ajuste total debido al resultado en el escenario base de la prueba de resistencia conjunta ABE/BCE</c:v>
                </c:pt>
                <c:pt idx="4">
                  <c:v>Ratio de CET1 ajustada después de escenario base</c:v>
                </c:pt>
                <c:pt idx="5">
                  <c:v> Ratio de CET1 ajustada por AQR</c:v>
                </c:pt>
                <c:pt idx="6">
                  <c:v>Ajuste total debido al resultado en el escenario adverso de la prueba de resistencia conjunta ABE/BCE</c:v>
                </c:pt>
                <c:pt idx="7">
                  <c:v>Ratio de CET1 ajustada después de escenario adverso</c:v>
                </c:pt>
              </c:strCache>
            </c:strRef>
          </c:cat>
          <c:val>
            <c:numRef>
              <c:f>Desplegables!$Q$4:$Q$11</c:f>
              <c:numCache>
                <c:ptCount val="8"/>
                <c:pt idx="0">
                  <c:v>0.1203623475284917</c:v>
                </c:pt>
                <c:pt idx="2">
                  <c:v>0.1167013475284917</c:v>
                </c:pt>
                <c:pt idx="4">
                  <c:v>0.1162655724013837</c:v>
                </c:pt>
                <c:pt idx="5">
                  <c:v>0.1167013475284917</c:v>
                </c:pt>
                <c:pt idx="7">
                  <c:v>0.10798767791626374</c:v>
                </c:pt>
              </c:numCache>
            </c:numRef>
          </c:val>
        </c:ser>
        <c:ser>
          <c:idx val="1"/>
          <c:order val="1"/>
          <c:tx>
            <c:v>ClearBar</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Desplegables!$C$4:$C$11</c:f>
              <c:strCache>
                <c:ptCount val="8"/>
                <c:pt idx="0">
                  <c:v>Ratio de CET1 al cierre de 2013 incluidos beneficios no distribuidos / pérdidas de 2013</c:v>
                </c:pt>
                <c:pt idx="1">
                  <c:v>Ajuste total por resultado de AQR</c:v>
                </c:pt>
                <c:pt idx="2">
                  <c:v> Ratio de CET1 ajustada por AQR</c:v>
                </c:pt>
                <c:pt idx="3">
                  <c:v>Ajuste total debido al resultado en el escenario base de la prueba de resistencia conjunta ABE/BCE</c:v>
                </c:pt>
                <c:pt idx="4">
                  <c:v>Ratio de CET1 ajustada después de escenario base</c:v>
                </c:pt>
                <c:pt idx="5">
                  <c:v> Ratio de CET1 ajustada por AQR</c:v>
                </c:pt>
                <c:pt idx="6">
                  <c:v>Ajuste total debido al resultado en el escenario adverso de la prueba de resistencia conjunta ABE/BCE</c:v>
                </c:pt>
                <c:pt idx="7">
                  <c:v>Ratio de CET1 ajustada después de escenario adverso</c:v>
                </c:pt>
              </c:strCache>
            </c:strRef>
          </c:cat>
          <c:val>
            <c:numRef>
              <c:f>Desplegables!$S$4:$S$11</c:f>
              <c:numCache>
                <c:ptCount val="8"/>
                <c:pt idx="1">
                  <c:v>0.1167013475284917</c:v>
                </c:pt>
                <c:pt idx="3">
                  <c:v>0.1162655724013837</c:v>
                </c:pt>
                <c:pt idx="6">
                  <c:v>0.10798767791626374</c:v>
                </c:pt>
              </c:numCache>
            </c:numRef>
          </c:val>
        </c:ser>
        <c:ser>
          <c:idx val="2"/>
          <c:order val="2"/>
          <c:tx>
            <c:v>RedAboveLine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Desplegables!$C$4:$C$11</c:f>
              <c:strCache>
                <c:ptCount val="8"/>
                <c:pt idx="0">
                  <c:v>Ratio de CET1 al cierre de 2013 incluidos beneficios no distribuidos / pérdidas de 2013</c:v>
                </c:pt>
                <c:pt idx="1">
                  <c:v>Ajuste total por resultado de AQR</c:v>
                </c:pt>
                <c:pt idx="2">
                  <c:v> Ratio de CET1 ajustada por AQR</c:v>
                </c:pt>
                <c:pt idx="3">
                  <c:v>Ajuste total debido al resultado en el escenario base de la prueba de resistencia conjunta ABE/BCE</c:v>
                </c:pt>
                <c:pt idx="4">
                  <c:v>Ratio de CET1 ajustada después de escenario base</c:v>
                </c:pt>
                <c:pt idx="5">
                  <c:v> Ratio de CET1 ajustada por AQR</c:v>
                </c:pt>
                <c:pt idx="6">
                  <c:v>Ajuste total debido al resultado en el escenario adverso de la prueba de resistencia conjunta ABE/BCE</c:v>
                </c:pt>
                <c:pt idx="7">
                  <c:v>Ratio de CET1 ajustada después de escenario adverso</c:v>
                </c:pt>
              </c:strCache>
            </c:strRef>
          </c:cat>
          <c:val>
            <c:numRef>
              <c:f>Desplegables!$U$4:$U$11</c:f>
              <c:numCache>
                <c:ptCount val="8"/>
                <c:pt idx="1">
                  <c:v>0.003660999999999998</c:v>
                </c:pt>
                <c:pt idx="3">
                  <c:v>0.00043577512710800403</c:v>
                </c:pt>
                <c:pt idx="6">
                  <c:v>0.00871366961222797</c:v>
                </c:pt>
              </c:numCache>
            </c:numRef>
          </c:val>
        </c:ser>
        <c:ser>
          <c:idx val="3"/>
          <c:order val="3"/>
          <c:tx>
            <c:v>RedBelowLine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Desplegables!$C$4:$C$11</c:f>
              <c:strCache>
                <c:ptCount val="8"/>
                <c:pt idx="0">
                  <c:v>Ratio de CET1 al cierre de 2013 incluidos beneficios no distribuidos / pérdidas de 2013</c:v>
                </c:pt>
                <c:pt idx="1">
                  <c:v>Ajuste total por resultado de AQR</c:v>
                </c:pt>
                <c:pt idx="2">
                  <c:v> Ratio de CET1 ajustada por AQR</c:v>
                </c:pt>
                <c:pt idx="3">
                  <c:v>Ajuste total debido al resultado en el escenario base de la prueba de resistencia conjunta ABE/BCE</c:v>
                </c:pt>
                <c:pt idx="4">
                  <c:v>Ratio de CET1 ajustada después de escenario base</c:v>
                </c:pt>
                <c:pt idx="5">
                  <c:v> Ratio de CET1 ajustada por AQR</c:v>
                </c:pt>
                <c:pt idx="6">
                  <c:v>Ajuste total debido al resultado en el escenario adverso de la prueba de resistencia conjunta ABE/BCE</c:v>
                </c:pt>
                <c:pt idx="7">
                  <c:v>Ratio de CET1 ajustada después de escenario adverso</c:v>
                </c:pt>
              </c:strCache>
            </c:strRef>
          </c:cat>
          <c:val>
            <c:numRef>
              <c:f>Desplegables!$T$4:$T$11</c:f>
              <c:numCache>
                <c:ptCount val="8"/>
                <c:pt idx="1">
                  <c:v>0</c:v>
                </c:pt>
                <c:pt idx="3">
                  <c:v>0</c:v>
                </c:pt>
                <c:pt idx="6">
                  <c:v>0</c:v>
                </c:pt>
              </c:numCache>
            </c:numRef>
          </c:val>
        </c:ser>
        <c:overlap val="100"/>
        <c:axId val="13860581"/>
        <c:axId val="57636366"/>
      </c:barChart>
      <c:catAx>
        <c:axId val="13860581"/>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636366"/>
        <c:crosses val="autoZero"/>
        <c:auto val="1"/>
        <c:lblOffset val="100"/>
        <c:tickLblSkip val="1"/>
        <c:noMultiLvlLbl val="0"/>
      </c:catAx>
      <c:valAx>
        <c:axId val="57636366"/>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1386058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29</xdr:row>
      <xdr:rowOff>95250</xdr:rowOff>
    </xdr:from>
    <xdr:to>
      <xdr:col>1</xdr:col>
      <xdr:colOff>3076575</xdr:colOff>
      <xdr:row>52</xdr:row>
      <xdr:rowOff>38100</xdr:rowOff>
    </xdr:to>
    <xdr:pic>
      <xdr:nvPicPr>
        <xdr:cNvPr id="1" name="2 Imagen"/>
        <xdr:cNvPicPr preferRelativeResize="1">
          <a:picLocks noChangeAspect="1"/>
        </xdr:cNvPicPr>
      </xdr:nvPicPr>
      <xdr:blipFill>
        <a:blip r:embed="rId1"/>
        <a:stretch>
          <a:fillRect/>
        </a:stretch>
      </xdr:blipFill>
      <xdr:spPr>
        <a:xfrm>
          <a:off x="438150" y="17078325"/>
          <a:ext cx="8477250" cy="5581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39</xdr:row>
      <xdr:rowOff>333375</xdr:rowOff>
    </xdr:from>
    <xdr:to>
      <xdr:col>15</xdr:col>
      <xdr:colOff>771525</xdr:colOff>
      <xdr:row>56</xdr:row>
      <xdr:rowOff>133350</xdr:rowOff>
    </xdr:to>
    <xdr:grpSp>
      <xdr:nvGrpSpPr>
        <xdr:cNvPr id="1" name="Group 3"/>
        <xdr:cNvGrpSpPr>
          <a:grpSpLocks/>
        </xdr:cNvGrpSpPr>
      </xdr:nvGrpSpPr>
      <xdr:grpSpPr>
        <a:xfrm>
          <a:off x="1847850" y="14258925"/>
          <a:ext cx="8010525" cy="3248025"/>
          <a:chOff x="1571626" y="12934534"/>
          <a:chExt cx="8582025" cy="3869796"/>
        </a:xfrm>
        <a:solidFill>
          <a:srgbClr val="FFFFFF"/>
        </a:solidFill>
      </xdr:grpSpPr>
      <xdr:graphicFrame>
        <xdr:nvGraphicFramePr>
          <xdr:cNvPr id="2" name="Chart 13"/>
          <xdr:cNvGraphicFramePr/>
        </xdr:nvGraphicFramePr>
        <xdr:xfrm>
          <a:off x="1571626" y="13158982"/>
          <a:ext cx="8582025" cy="3645348"/>
        </xdr:xfrm>
        <a:graphic>
          <a:graphicData uri="http://schemas.openxmlformats.org/drawingml/2006/chart">
            <c:chart xmlns:c="http://schemas.openxmlformats.org/drawingml/2006/chart" r:id="rId1"/>
          </a:graphicData>
        </a:graphic>
      </xdr:graphicFrame>
      <xdr:sp>
        <xdr:nvSpPr>
          <xdr:cNvPr id="3" name="Straight Connector 2"/>
          <xdr:cNvSpPr>
            <a:spLocks/>
          </xdr:cNvSpPr>
        </xdr:nvSpPr>
        <xdr:spPr>
          <a:xfrm>
            <a:off x="4041104" y="13184136"/>
            <a:ext cx="10728" cy="2576317"/>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TextBox 7"/>
          <xdr:cNvSpPr txBox="1">
            <a:spLocks noChangeArrowheads="1"/>
          </xdr:cNvSpPr>
        </xdr:nvSpPr>
        <xdr:spPr>
          <a:xfrm>
            <a:off x="4581771" y="12934534"/>
            <a:ext cx="1918083" cy="227351"/>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Resumen escen.</a:t>
            </a:r>
            <a:r>
              <a:rPr lang="en-US" cap="none" sz="1100" b="0" i="0" u="none" baseline="0">
                <a:solidFill>
                  <a:srgbClr val="000000"/>
                </a:solidFill>
                <a:latin typeface="Arial"/>
                <a:ea typeface="Arial"/>
                <a:cs typeface="Arial"/>
              </a:rPr>
              <a:t> base</a:t>
            </a:r>
          </a:p>
        </xdr:txBody>
      </xdr:sp>
      <xdr:sp>
        <xdr:nvSpPr>
          <xdr:cNvPr id="5" name="TextBox 14"/>
          <xdr:cNvSpPr txBox="1">
            <a:spLocks noChangeArrowheads="1"/>
          </xdr:cNvSpPr>
        </xdr:nvSpPr>
        <xdr:spPr>
          <a:xfrm>
            <a:off x="7572607" y="12946143"/>
            <a:ext cx="2021067" cy="215741"/>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Resumen escen. adverso
</a:t>
            </a:r>
          </a:p>
        </xdr:txBody>
      </xdr:sp>
      <xdr:sp>
        <xdr:nvSpPr>
          <xdr:cNvPr id="6" name="TextBox 15"/>
          <xdr:cNvSpPr txBox="1">
            <a:spLocks noChangeArrowheads="1"/>
          </xdr:cNvSpPr>
        </xdr:nvSpPr>
        <xdr:spPr>
          <a:xfrm>
            <a:off x="1959963" y="12934534"/>
            <a:ext cx="1928810" cy="227351"/>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Resumen AQR</a:t>
            </a:r>
          </a:p>
        </xdr:txBody>
      </xdr:sp>
      <xdr:sp>
        <xdr:nvSpPr>
          <xdr:cNvPr id="7" name="Straight Connector 13"/>
          <xdr:cNvSpPr>
            <a:spLocks/>
          </xdr:cNvSpPr>
        </xdr:nvSpPr>
        <xdr:spPr>
          <a:xfrm>
            <a:off x="7031939" y="13184136"/>
            <a:ext cx="0" cy="2576317"/>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19</xdr:row>
      <xdr:rowOff>0</xdr:rowOff>
    </xdr:from>
    <xdr:to>
      <xdr:col>1</xdr:col>
      <xdr:colOff>171450</xdr:colOff>
      <xdr:row>21</xdr:row>
      <xdr:rowOff>76200</xdr:rowOff>
    </xdr:to>
    <xdr:sp>
      <xdr:nvSpPr>
        <xdr:cNvPr id="1" name="Straight Arrow Connector 1"/>
        <xdr:cNvSpPr>
          <a:spLocks/>
        </xdr:cNvSpPr>
      </xdr:nvSpPr>
      <xdr:spPr>
        <a:xfrm>
          <a:off x="857250" y="4867275"/>
          <a:ext cx="0" cy="371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17</xdr:row>
      <xdr:rowOff>9525</xdr:rowOff>
    </xdr:from>
    <xdr:to>
      <xdr:col>3</xdr:col>
      <xdr:colOff>171450</xdr:colOff>
      <xdr:row>17</xdr:row>
      <xdr:rowOff>9525</xdr:rowOff>
    </xdr:to>
    <xdr:sp>
      <xdr:nvSpPr>
        <xdr:cNvPr id="2" name="Straight Arrow Connector 2"/>
        <xdr:cNvSpPr>
          <a:spLocks/>
        </xdr:cNvSpPr>
      </xdr:nvSpPr>
      <xdr:spPr>
        <a:xfrm>
          <a:off x="1152525" y="4419600"/>
          <a:ext cx="24955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ulietr\AppData\Local\Microsoft\Windows\Temporary%20Internet%20Files\Content.Outlook\8TGE0HOI\2014-10-15%20disclosure%20template%20introduction%20readme%20for%20disclosure%20group%20meeting%2016%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 Introduction"/>
      <sheetName val="Main Results and Overview"/>
      <sheetName val="Detailed AQR Results"/>
      <sheetName val="Approved Restructuring Results"/>
      <sheetName val="Definitions &amp; Explanations"/>
      <sheetName val="Drop Downs"/>
    </sheetNames>
    <sheetDataSet>
      <sheetData sheetId="5">
        <row r="17">
          <cell r="F17" t="str">
            <v>Not relevant</v>
          </cell>
        </row>
        <row r="18">
          <cell r="F18" t="str">
            <v>&lt;=20%</v>
          </cell>
        </row>
        <row r="19">
          <cell r="F19" t="str">
            <v>&gt;20%  &lt;=40%</v>
          </cell>
        </row>
        <row r="20">
          <cell r="F20" t="str">
            <v>&gt;40%  &lt;=60%</v>
          </cell>
        </row>
        <row r="21">
          <cell r="F21" t="str">
            <v>&gt;60%  &lt;=80%</v>
          </cell>
        </row>
        <row r="22">
          <cell r="F22" t="str">
            <v>&gt;80%  &lt;=100%</v>
          </cell>
        </row>
        <row r="23">
          <cell r="F23">
            <v>1</v>
          </cell>
        </row>
      </sheetData>
    </sheetDataSet>
  </externalBook>
</externalLink>
</file>

<file path=xl/tables/table1.xml><?xml version="1.0" encoding="utf-8"?>
<table xmlns="http://schemas.openxmlformats.org/spreadsheetml/2006/main" id="2" name="Table23" displayName="Table23" ref="A19:D25" totalsRowShown="0">
  <tableColumns count="4">
    <tableColumn id="1" name="Sección"/>
    <tableColumn id="2" name="Contenido"/>
    <tableColumn id="3" name="Campos clave"/>
    <tableColumn id="4" name="Observaciones"/>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ba.europa.eu/documents/10180/359626/Annex+X+-+Leverage+ratio+templates.xlsx/a1a3b5d0-4da3-458c-984d-6a7566591460" TargetMode="External" /><Relationship Id="rId2" Type="http://schemas.openxmlformats.org/officeDocument/2006/relationships/hyperlink" Target="http://www.eba.europa.eu/documents/10180/359626/Annex+XI_Instructions_Leverage.docx/95548c57-eb8c-424c-b7ce-14093a92c1b0"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showGridLines="0" zoomScale="70" zoomScaleNormal="70" zoomScalePageLayoutView="0" workbookViewId="0" topLeftCell="A1">
      <selection activeCell="C14" sqref="C14"/>
    </sheetView>
  </sheetViews>
  <sheetFormatPr defaultColWidth="9.00390625" defaultRowHeight="14.25"/>
  <cols>
    <col min="1" max="1" width="76.625" style="240" customWidth="1"/>
    <col min="2" max="2" width="45.25390625" style="240" customWidth="1"/>
    <col min="3" max="3" width="46.125" style="240" customWidth="1"/>
    <col min="4" max="4" width="88.625" style="240" customWidth="1"/>
    <col min="5" max="5" width="62.25390625" style="286" customWidth="1"/>
    <col min="6" max="16384" width="9.00390625" style="286" customWidth="1"/>
  </cols>
  <sheetData>
    <row r="1" spans="1:4" ht="20.25">
      <c r="A1" s="238" t="s">
        <v>377</v>
      </c>
      <c r="B1" s="239"/>
      <c r="C1" s="239"/>
      <c r="D1" s="239"/>
    </row>
    <row r="2" spans="1:4" ht="20.25">
      <c r="A2" s="238"/>
      <c r="B2" s="239"/>
      <c r="C2" s="239"/>
      <c r="D2" s="239"/>
    </row>
    <row r="4" ht="14.25">
      <c r="A4" s="240" t="s">
        <v>378</v>
      </c>
    </row>
    <row r="5" ht="14.25">
      <c r="A5" s="240" t="s">
        <v>379</v>
      </c>
    </row>
    <row r="7" ht="15">
      <c r="A7" s="241" t="s">
        <v>380</v>
      </c>
    </row>
    <row r="9" ht="15">
      <c r="A9" s="242" t="s">
        <v>381</v>
      </c>
    </row>
    <row r="10" spans="1:5" ht="220.5" customHeight="1">
      <c r="A10" s="294"/>
      <c r="B10" s="295"/>
      <c r="C10" s="295"/>
      <c r="D10" s="296"/>
      <c r="E10" s="243"/>
    </row>
    <row r="11" ht="12" customHeight="1">
      <c r="A11" s="244"/>
    </row>
    <row r="12" spans="1:4" ht="20.25">
      <c r="A12" s="238" t="s">
        <v>382</v>
      </c>
      <c r="B12" s="239"/>
      <c r="C12" s="239"/>
      <c r="D12" s="239"/>
    </row>
    <row r="13" ht="86.25">
      <c r="A13" s="245" t="s">
        <v>383</v>
      </c>
    </row>
    <row r="14" spans="1:2" ht="72">
      <c r="A14" s="245" t="s">
        <v>384</v>
      </c>
      <c r="B14" s="286"/>
    </row>
    <row r="15" spans="1:2" ht="57.75">
      <c r="A15" s="287" t="s">
        <v>385</v>
      </c>
      <c r="B15" s="286"/>
    </row>
    <row r="16" spans="1:2" ht="14.25">
      <c r="A16" s="245"/>
      <c r="B16" s="286"/>
    </row>
    <row r="17" spans="1:4" ht="20.25">
      <c r="A17" s="238" t="s">
        <v>382</v>
      </c>
      <c r="B17" s="239"/>
      <c r="C17" s="239"/>
      <c r="D17" s="239"/>
    </row>
    <row r="19" spans="1:4" ht="15">
      <c r="A19" s="246" t="s">
        <v>386</v>
      </c>
      <c r="B19" s="246" t="s">
        <v>387</v>
      </c>
      <c r="C19" s="246" t="s">
        <v>388</v>
      </c>
      <c r="D19" s="246" t="s">
        <v>389</v>
      </c>
    </row>
    <row r="20" spans="1:4" ht="87">
      <c r="A20" s="247" t="s">
        <v>390</v>
      </c>
      <c r="B20" s="288" t="s">
        <v>391</v>
      </c>
      <c r="C20" s="289" t="s">
        <v>392</v>
      </c>
      <c r="D20" s="248" t="s">
        <v>393</v>
      </c>
    </row>
    <row r="21" spans="1:4" ht="60">
      <c r="A21" s="250" t="s">
        <v>394</v>
      </c>
      <c r="B21" s="251" t="s">
        <v>395</v>
      </c>
      <c r="C21" s="251" t="s">
        <v>396</v>
      </c>
      <c r="D21" s="252" t="s">
        <v>397</v>
      </c>
    </row>
    <row r="22" spans="1:4" ht="84.75" customHeight="1">
      <c r="A22" s="247" t="s">
        <v>398</v>
      </c>
      <c r="B22" s="248" t="s">
        <v>399</v>
      </c>
      <c r="C22" s="248"/>
      <c r="D22" s="249" t="s">
        <v>400</v>
      </c>
    </row>
    <row r="23" spans="1:4" ht="147">
      <c r="A23" s="253" t="s">
        <v>264</v>
      </c>
      <c r="B23" s="251" t="s">
        <v>401</v>
      </c>
      <c r="C23" s="254" t="s">
        <v>402</v>
      </c>
      <c r="D23" s="252" t="s">
        <v>403</v>
      </c>
    </row>
    <row r="24" spans="1:4" ht="153" customHeight="1">
      <c r="A24" s="255" t="s">
        <v>204</v>
      </c>
      <c r="B24" s="248" t="s">
        <v>404</v>
      </c>
      <c r="C24" s="249" t="s">
        <v>405</v>
      </c>
      <c r="D24" s="249" t="s">
        <v>406</v>
      </c>
    </row>
    <row r="25" spans="1:4" ht="68.25" customHeight="1">
      <c r="A25" s="256" t="s">
        <v>407</v>
      </c>
      <c r="B25" s="257" t="s">
        <v>408</v>
      </c>
      <c r="C25" s="257"/>
      <c r="D25" s="258" t="s">
        <v>409</v>
      </c>
    </row>
    <row r="26" spans="1:4" ht="14.25">
      <c r="A26" s="245"/>
      <c r="B26" s="245"/>
      <c r="C26" s="245"/>
      <c r="D26" s="245"/>
    </row>
    <row r="27" spans="1:4" ht="14.25">
      <c r="A27" s="245"/>
      <c r="B27" s="245"/>
      <c r="C27" s="245"/>
      <c r="D27" s="245"/>
    </row>
    <row r="28" spans="1:4" ht="20.25">
      <c r="A28" s="238" t="s">
        <v>410</v>
      </c>
      <c r="B28" s="239"/>
      <c r="C28" s="239"/>
      <c r="D28" s="239"/>
    </row>
    <row r="29" spans="1:4" ht="14.25">
      <c r="A29" s="245"/>
      <c r="B29" s="245"/>
      <c r="C29" s="245"/>
      <c r="D29" s="245"/>
    </row>
    <row r="30" ht="9" customHeight="1"/>
    <row r="31" ht="14.25"/>
    <row r="32" ht="15.75" customHeight="1"/>
    <row r="33" spans="3:4" ht="5.25" customHeight="1">
      <c r="C33" s="245"/>
      <c r="D33" s="245"/>
    </row>
    <row r="34" spans="3:4" ht="56.25" customHeight="1">
      <c r="C34" s="290" t="s">
        <v>411</v>
      </c>
      <c r="D34" s="290"/>
    </row>
    <row r="35" spans="3:4" ht="12" customHeight="1">
      <c r="C35" s="281"/>
      <c r="D35" s="259"/>
    </row>
    <row r="36" spans="3:4" ht="15">
      <c r="C36" s="281"/>
      <c r="D36" s="259"/>
    </row>
    <row r="37" spans="3:4" ht="15" customHeight="1">
      <c r="C37" s="290" t="s">
        <v>412</v>
      </c>
      <c r="D37" s="290"/>
    </row>
    <row r="38" ht="21.75" customHeight="1"/>
    <row r="39" spans="3:4" ht="15">
      <c r="C39" s="281"/>
      <c r="D39" s="259"/>
    </row>
    <row r="40" spans="3:4" ht="13.5" customHeight="1">
      <c r="C40" s="290" t="s">
        <v>354</v>
      </c>
      <c r="D40" s="290"/>
    </row>
    <row r="41" ht="14.25"/>
    <row r="42" spans="3:4" ht="8.25" customHeight="1">
      <c r="C42" s="281"/>
      <c r="D42" s="259"/>
    </row>
    <row r="43" spans="3:4" ht="34.5" customHeight="1">
      <c r="C43" s="291" t="s">
        <v>413</v>
      </c>
      <c r="D43" s="291"/>
    </row>
    <row r="44" spans="3:4" ht="36.75" customHeight="1">
      <c r="C44" s="292" t="s">
        <v>414</v>
      </c>
      <c r="D44" s="293"/>
    </row>
    <row r="45" ht="18.75" customHeight="1"/>
    <row r="46" spans="3:4" ht="15" customHeight="1">
      <c r="C46" s="290" t="s">
        <v>415</v>
      </c>
      <c r="D46" s="290"/>
    </row>
    <row r="47" spans="3:4" ht="15">
      <c r="C47" s="281"/>
      <c r="D47" s="259"/>
    </row>
    <row r="48" ht="11.25" customHeight="1"/>
    <row r="49" spans="3:4" ht="30" customHeight="1">
      <c r="C49" s="291" t="s">
        <v>416</v>
      </c>
      <c r="D49" s="291"/>
    </row>
    <row r="50" spans="3:4" ht="29.25" customHeight="1">
      <c r="C50" s="292" t="s">
        <v>417</v>
      </c>
      <c r="D50" s="293"/>
    </row>
    <row r="51" ht="23.25" customHeight="1"/>
    <row r="52" spans="3:4" ht="15" customHeight="1">
      <c r="C52" s="290" t="s">
        <v>418</v>
      </c>
      <c r="D52" s="290"/>
    </row>
    <row r="53" spans="3:4" ht="6.75" customHeight="1">
      <c r="C53" s="281"/>
      <c r="D53" s="259"/>
    </row>
    <row r="54" spans="1:4" ht="15">
      <c r="A54" s="260" t="s">
        <v>419</v>
      </c>
      <c r="C54" s="281"/>
      <c r="D54" s="259"/>
    </row>
    <row r="56" spans="3:4" ht="14.25">
      <c r="C56" s="245"/>
      <c r="D56" s="245"/>
    </row>
  </sheetData>
  <sheetProtection/>
  <mergeCells count="10">
    <mergeCell ref="C46:D46"/>
    <mergeCell ref="C49:D49"/>
    <mergeCell ref="C50:D50"/>
    <mergeCell ref="C52:D52"/>
    <mergeCell ref="A10:D10"/>
    <mergeCell ref="C34:D34"/>
    <mergeCell ref="C37:D37"/>
    <mergeCell ref="C40:D40"/>
    <mergeCell ref="C43:D43"/>
    <mergeCell ref="C44:D4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8" scale="44" r:id="rId3"/>
  <drawing r:id="rId2"/>
  <tableParts>
    <tablePart r:id="rId1"/>
  </tableParts>
</worksheet>
</file>

<file path=xl/worksheets/sheet2.xml><?xml version="1.0" encoding="utf-8"?>
<worksheet xmlns="http://schemas.openxmlformats.org/spreadsheetml/2006/main" xmlns:r="http://schemas.openxmlformats.org/officeDocument/2006/relationships">
  <dimension ref="C2:Q69"/>
  <sheetViews>
    <sheetView tabSelected="1" view="pageBreakPreview" zoomScaleSheetLayoutView="100" zoomScalePageLayoutView="0" workbookViewId="0" topLeftCell="A23">
      <selection activeCell="C74" sqref="C74"/>
    </sheetView>
  </sheetViews>
  <sheetFormatPr defaultColWidth="9.00390625" defaultRowHeight="14.25"/>
  <cols>
    <col min="1" max="1" width="9.00390625" style="20" customWidth="1"/>
    <col min="2" max="2" width="14.25390625" style="20" customWidth="1"/>
    <col min="3" max="3" width="4.25390625" style="20" customWidth="1"/>
    <col min="4" max="4" width="4.625" style="20" customWidth="1"/>
    <col min="5" max="5" width="19.25390625" style="20" customWidth="1"/>
    <col min="6" max="9" width="9.00390625" style="20" customWidth="1"/>
    <col min="10" max="10" width="1.875" style="20" customWidth="1"/>
    <col min="11" max="11" width="5.25390625" style="20" customWidth="1"/>
    <col min="12" max="12" width="6.25390625" style="20" customWidth="1"/>
    <col min="13" max="13" width="1.4921875" style="20" customWidth="1"/>
    <col min="14" max="14" width="5.125" style="20" customWidth="1"/>
    <col min="15" max="15" width="11.875" style="20" customWidth="1"/>
    <col min="16" max="16" width="16.875" style="20" customWidth="1"/>
    <col min="17" max="16384" width="9.00390625" style="20" customWidth="1"/>
  </cols>
  <sheetData>
    <row r="1" ht="15" thickBot="1"/>
    <row r="2" spans="3:17" ht="26.25" customHeight="1" thickBot="1">
      <c r="C2" s="297" t="s">
        <v>112</v>
      </c>
      <c r="D2" s="298"/>
      <c r="E2" s="298"/>
      <c r="F2" s="298"/>
      <c r="G2" s="298"/>
      <c r="H2" s="298"/>
      <c r="I2" s="298"/>
      <c r="J2" s="298"/>
      <c r="K2" s="298"/>
      <c r="L2" s="298"/>
      <c r="M2" s="298"/>
      <c r="N2" s="298"/>
      <c r="O2" s="298"/>
      <c r="P2" s="299"/>
      <c r="Q2" s="194"/>
    </row>
    <row r="3" spans="3:17" ht="15.75" thickBot="1">
      <c r="C3" s="345"/>
      <c r="D3" s="345"/>
      <c r="E3" s="345"/>
      <c r="F3" s="2"/>
      <c r="G3" s="1"/>
      <c r="H3" s="1"/>
      <c r="I3" s="1"/>
      <c r="J3" s="1"/>
      <c r="K3" s="1"/>
      <c r="L3" s="1"/>
      <c r="M3" s="1"/>
      <c r="N3" s="165"/>
      <c r="O3" s="334" t="s">
        <v>116</v>
      </c>
      <c r="P3" s="335"/>
      <c r="Q3" s="4"/>
    </row>
    <row r="4" spans="3:17" s="63" customFormat="1" ht="19.5" customHeight="1" thickBot="1">
      <c r="C4" s="65"/>
      <c r="D4" s="300" t="s">
        <v>113</v>
      </c>
      <c r="E4" s="300"/>
      <c r="F4" s="202"/>
      <c r="G4" s="301" t="s">
        <v>355</v>
      </c>
      <c r="H4" s="302"/>
      <c r="I4" s="301" t="s">
        <v>356</v>
      </c>
      <c r="J4" s="303"/>
      <c r="K4" s="303"/>
      <c r="L4" s="303"/>
      <c r="M4" s="303"/>
      <c r="N4" s="303"/>
      <c r="O4" s="303"/>
      <c r="P4" s="302"/>
      <c r="Q4" s="201"/>
    </row>
    <row r="5" spans="3:17" ht="8.25" customHeight="1">
      <c r="C5" s="4"/>
      <c r="D5" s="4"/>
      <c r="E5" s="4"/>
      <c r="F5" s="4"/>
      <c r="G5" s="4"/>
      <c r="H5" s="4"/>
      <c r="I5" s="4"/>
      <c r="J5" s="4"/>
      <c r="K5" s="4"/>
      <c r="L5" s="4"/>
      <c r="M5" s="4"/>
      <c r="N5" s="4"/>
      <c r="O5" s="4"/>
      <c r="P5" s="4"/>
      <c r="Q5" s="4"/>
    </row>
    <row r="6" spans="3:17" s="63" customFormat="1" ht="30" customHeight="1">
      <c r="C6" s="159">
        <v>1</v>
      </c>
      <c r="D6" s="336" t="s">
        <v>114</v>
      </c>
      <c r="E6" s="337"/>
      <c r="F6" s="337"/>
      <c r="G6" s="337"/>
      <c r="H6" s="337"/>
      <c r="I6" s="337"/>
      <c r="J6" s="337"/>
      <c r="K6" s="337"/>
      <c r="L6" s="337"/>
      <c r="M6" s="337"/>
      <c r="N6" s="337"/>
      <c r="O6" s="337"/>
      <c r="P6" s="337"/>
      <c r="Q6" s="185"/>
    </row>
    <row r="7" spans="3:17" s="63" customFormat="1" ht="24.75" customHeight="1">
      <c r="C7" s="160" t="s">
        <v>104</v>
      </c>
      <c r="D7" s="341" t="s">
        <v>115</v>
      </c>
      <c r="E7" s="342"/>
      <c r="F7" s="342"/>
      <c r="G7" s="342"/>
      <c r="H7" s="342"/>
      <c r="I7" s="342"/>
      <c r="J7" s="342"/>
      <c r="K7" s="342"/>
      <c r="L7" s="342"/>
      <c r="M7" s="342"/>
      <c r="N7" s="342"/>
      <c r="O7" s="342"/>
      <c r="P7" s="342"/>
      <c r="Q7" s="185"/>
    </row>
    <row r="8" spans="3:17" s="63" customFormat="1" ht="15" thickBot="1">
      <c r="C8" s="186"/>
      <c r="D8" s="183"/>
      <c r="E8" s="183"/>
      <c r="F8" s="183"/>
      <c r="G8" s="65"/>
      <c r="H8" s="65"/>
      <c r="I8" s="65"/>
      <c r="J8" s="65"/>
      <c r="K8" s="65"/>
      <c r="L8" s="185"/>
      <c r="M8" s="185"/>
      <c r="N8" s="185"/>
      <c r="O8" s="65"/>
      <c r="P8" s="65" t="s">
        <v>117</v>
      </c>
      <c r="Q8" s="185"/>
    </row>
    <row r="9" spans="3:17" s="63" customFormat="1" ht="30" customHeight="1" thickBot="1">
      <c r="C9" s="186" t="s">
        <v>0</v>
      </c>
      <c r="D9" s="300" t="s">
        <v>118</v>
      </c>
      <c r="E9" s="300"/>
      <c r="F9" s="300"/>
      <c r="G9" s="300"/>
      <c r="H9" s="300"/>
      <c r="I9" s="300"/>
      <c r="J9" s="300"/>
      <c r="K9" s="300"/>
      <c r="L9" s="300"/>
      <c r="M9" s="300"/>
      <c r="N9" s="300"/>
      <c r="O9" s="65" t="s">
        <v>41</v>
      </c>
      <c r="P9" s="190">
        <v>54428.93127511203</v>
      </c>
      <c r="Q9" s="185"/>
    </row>
    <row r="10" spans="3:17" s="63" customFormat="1" ht="30" customHeight="1" thickBot="1">
      <c r="C10" s="186" t="s">
        <v>1</v>
      </c>
      <c r="D10" s="300" t="s">
        <v>119</v>
      </c>
      <c r="E10" s="300"/>
      <c r="F10" s="300"/>
      <c r="G10" s="300"/>
      <c r="H10" s="300"/>
      <c r="I10" s="300"/>
      <c r="J10" s="300"/>
      <c r="K10" s="300"/>
      <c r="L10" s="300"/>
      <c r="M10" s="300"/>
      <c r="N10" s="300"/>
      <c r="O10" s="65" t="s">
        <v>41</v>
      </c>
      <c r="P10" s="190">
        <v>215.18891847306162</v>
      </c>
      <c r="Q10" s="185"/>
    </row>
    <row r="11" spans="3:17" s="63" customFormat="1" ht="39.75" customHeight="1" thickBot="1">
      <c r="C11" s="186" t="s">
        <v>2</v>
      </c>
      <c r="D11" s="340" t="s">
        <v>120</v>
      </c>
      <c r="E11" s="340"/>
      <c r="F11" s="340"/>
      <c r="G11" s="340"/>
      <c r="H11" s="340"/>
      <c r="I11" s="340"/>
      <c r="J11" s="340"/>
      <c r="K11" s="340"/>
      <c r="L11" s="340"/>
      <c r="M11" s="340"/>
      <c r="N11" s="340"/>
      <c r="O11" s="65" t="s">
        <v>41</v>
      </c>
      <c r="P11" s="190">
        <v>2864.494716</v>
      </c>
      <c r="Q11" s="185"/>
    </row>
    <row r="12" spans="3:17" s="63" customFormat="1" ht="39.75" customHeight="1" thickBot="1">
      <c r="C12" s="186" t="s">
        <v>33</v>
      </c>
      <c r="D12" s="340" t="s">
        <v>333</v>
      </c>
      <c r="E12" s="340"/>
      <c r="F12" s="340"/>
      <c r="G12" s="340"/>
      <c r="H12" s="340"/>
      <c r="I12" s="340"/>
      <c r="J12" s="340"/>
      <c r="K12" s="340"/>
      <c r="L12" s="340"/>
      <c r="M12" s="340"/>
      <c r="N12" s="340"/>
      <c r="O12" s="65" t="s">
        <v>41</v>
      </c>
      <c r="P12" s="190">
        <v>23798.926947</v>
      </c>
      <c r="Q12" s="185"/>
    </row>
    <row r="13" spans="3:17" s="63" customFormat="1" ht="39.75" customHeight="1" thickBot="1">
      <c r="C13" s="186" t="s">
        <v>3</v>
      </c>
      <c r="D13" s="340" t="s">
        <v>121</v>
      </c>
      <c r="E13" s="340"/>
      <c r="F13" s="340"/>
      <c r="G13" s="340"/>
      <c r="H13" s="340"/>
      <c r="I13" s="340"/>
      <c r="J13" s="340"/>
      <c r="K13" s="340"/>
      <c r="L13" s="340"/>
      <c r="M13" s="340"/>
      <c r="N13" s="340"/>
      <c r="O13" s="65" t="s">
        <v>41</v>
      </c>
      <c r="P13" s="190">
        <v>48850.78046156146</v>
      </c>
      <c r="Q13" s="185"/>
    </row>
    <row r="14" spans="3:17" s="63" customFormat="1" ht="54" customHeight="1" thickBot="1">
      <c r="C14" s="186" t="s">
        <v>4</v>
      </c>
      <c r="D14" s="340" t="s">
        <v>122</v>
      </c>
      <c r="E14" s="340"/>
      <c r="F14" s="340"/>
      <c r="G14" s="340"/>
      <c r="H14" s="340"/>
      <c r="I14" s="340"/>
      <c r="J14" s="340"/>
      <c r="K14" s="340"/>
      <c r="L14" s="340"/>
      <c r="M14" s="340"/>
      <c r="N14" s="340"/>
      <c r="O14" s="65" t="s">
        <v>6</v>
      </c>
      <c r="P14" s="122">
        <f>_xlfn.IFERROR(P11/P12,"")</f>
        <v>0.1203623475284917</v>
      </c>
      <c r="Q14" s="185"/>
    </row>
    <row r="15" spans="3:17" s="63" customFormat="1" ht="39.75" customHeight="1" thickBot="1">
      <c r="C15" s="186" t="s">
        <v>5</v>
      </c>
      <c r="D15" s="340" t="s">
        <v>123</v>
      </c>
      <c r="E15" s="340"/>
      <c r="F15" s="340"/>
      <c r="G15" s="340"/>
      <c r="H15" s="340"/>
      <c r="I15" s="340"/>
      <c r="J15" s="340"/>
      <c r="K15" s="340"/>
      <c r="L15" s="340"/>
      <c r="M15" s="340"/>
      <c r="N15" s="340"/>
      <c r="O15" s="65" t="s">
        <v>6</v>
      </c>
      <c r="P15" s="122">
        <v>0.1291</v>
      </c>
      <c r="Q15" s="185"/>
    </row>
    <row r="16" spans="3:17" s="63" customFormat="1" ht="39.75" customHeight="1" thickBot="1">
      <c r="C16" s="186" t="s">
        <v>34</v>
      </c>
      <c r="D16" s="340" t="s">
        <v>124</v>
      </c>
      <c r="E16" s="340"/>
      <c r="F16" s="340"/>
      <c r="G16" s="340"/>
      <c r="H16" s="340"/>
      <c r="I16" s="340"/>
      <c r="J16" s="340"/>
      <c r="K16" s="340"/>
      <c r="L16" s="340"/>
      <c r="M16" s="340"/>
      <c r="N16" s="340"/>
      <c r="O16" s="65" t="s">
        <v>6</v>
      </c>
      <c r="P16" s="122">
        <v>0.125863</v>
      </c>
      <c r="Q16" s="185"/>
    </row>
    <row r="17" spans="3:17" s="63" customFormat="1" ht="30" customHeight="1" thickBot="1">
      <c r="C17" s="186" t="s">
        <v>35</v>
      </c>
      <c r="D17" s="340" t="s">
        <v>331</v>
      </c>
      <c r="E17" s="300"/>
      <c r="F17" s="300"/>
      <c r="G17" s="300"/>
      <c r="H17" s="300"/>
      <c r="I17" s="300"/>
      <c r="J17" s="300"/>
      <c r="K17" s="300"/>
      <c r="L17" s="300"/>
      <c r="M17" s="300"/>
      <c r="N17" s="300"/>
      <c r="O17" s="65" t="s">
        <v>6</v>
      </c>
      <c r="P17" s="122">
        <v>0.058635684552491824</v>
      </c>
      <c r="Q17" s="185"/>
    </row>
    <row r="18" spans="3:17" s="63" customFormat="1" ht="30" customHeight="1" thickBot="1">
      <c r="C18" s="186" t="s">
        <v>36</v>
      </c>
      <c r="D18" s="300" t="s">
        <v>125</v>
      </c>
      <c r="E18" s="300"/>
      <c r="F18" s="300"/>
      <c r="G18" s="300"/>
      <c r="H18" s="300"/>
      <c r="I18" s="300"/>
      <c r="J18" s="300"/>
      <c r="K18" s="300"/>
      <c r="L18" s="300"/>
      <c r="M18" s="300"/>
      <c r="N18" s="300"/>
      <c r="O18" s="65" t="s">
        <v>6</v>
      </c>
      <c r="P18" s="122">
        <v>0.04335819619359964</v>
      </c>
      <c r="Q18" s="185"/>
    </row>
    <row r="19" spans="3:17" s="63" customFormat="1" ht="30" customHeight="1" thickBot="1">
      <c r="C19" s="186" t="s">
        <v>51</v>
      </c>
      <c r="D19" s="320" t="s">
        <v>126</v>
      </c>
      <c r="E19" s="320"/>
      <c r="F19" s="320"/>
      <c r="G19" s="320"/>
      <c r="H19" s="320"/>
      <c r="I19" s="320"/>
      <c r="J19" s="320"/>
      <c r="K19" s="320"/>
      <c r="L19" s="320"/>
      <c r="M19" s="320"/>
      <c r="N19" s="320"/>
      <c r="O19" s="154" t="s">
        <v>6</v>
      </c>
      <c r="P19" s="122">
        <v>0.3995983858847636</v>
      </c>
      <c r="Q19" s="185"/>
    </row>
    <row r="20" spans="3:17" s="63" customFormat="1" ht="30" customHeight="1" thickBot="1">
      <c r="C20" s="186" t="s">
        <v>53</v>
      </c>
      <c r="D20" s="320" t="s">
        <v>127</v>
      </c>
      <c r="E20" s="320"/>
      <c r="F20" s="320"/>
      <c r="G20" s="320"/>
      <c r="H20" s="320"/>
      <c r="I20" s="320"/>
      <c r="J20" s="320"/>
      <c r="K20" s="320"/>
      <c r="L20" s="320"/>
      <c r="M20" s="320"/>
      <c r="N20" s="320"/>
      <c r="O20" s="154" t="s">
        <v>6</v>
      </c>
      <c r="P20" s="122">
        <v>0</v>
      </c>
      <c r="Q20" s="185"/>
    </row>
    <row r="21" spans="3:17" ht="14.25">
      <c r="C21" s="4"/>
      <c r="D21" s="4"/>
      <c r="E21" s="4"/>
      <c r="F21" s="4"/>
      <c r="G21" s="4"/>
      <c r="H21" s="4"/>
      <c r="I21" s="4"/>
      <c r="J21" s="4"/>
      <c r="K21" s="4"/>
      <c r="L21" s="4"/>
      <c r="M21" s="4"/>
      <c r="N21" s="4"/>
      <c r="O21" s="4"/>
      <c r="P21" s="4"/>
      <c r="Q21" s="4"/>
    </row>
    <row r="22" spans="3:17" s="63" customFormat="1" ht="20.25" customHeight="1">
      <c r="C22" s="184" t="s">
        <v>105</v>
      </c>
      <c r="D22" s="211" t="s">
        <v>128</v>
      </c>
      <c r="E22" s="185"/>
      <c r="F22" s="185"/>
      <c r="G22" s="185"/>
      <c r="H22" s="185"/>
      <c r="I22" s="185"/>
      <c r="J22" s="185"/>
      <c r="K22" s="185"/>
      <c r="L22" s="185"/>
      <c r="M22" s="185"/>
      <c r="N22" s="185"/>
      <c r="O22" s="185"/>
      <c r="P22" s="185"/>
      <c r="Q22" s="185"/>
    </row>
    <row r="23" spans="3:17" ht="3.75" customHeight="1">
      <c r="C23" s="5"/>
      <c r="D23" s="4"/>
      <c r="E23" s="4"/>
      <c r="F23" s="4"/>
      <c r="G23" s="4"/>
      <c r="H23" s="4"/>
      <c r="I23" s="4"/>
      <c r="J23" s="4"/>
      <c r="K23" s="4"/>
      <c r="L23" s="4"/>
      <c r="M23" s="4"/>
      <c r="N23" s="4"/>
      <c r="O23" s="29"/>
      <c r="P23" s="8"/>
      <c r="Q23" s="4"/>
    </row>
    <row r="24" spans="3:17" ht="3.75" customHeight="1" thickBot="1">
      <c r="C24" s="4"/>
      <c r="D24" s="4"/>
      <c r="E24" s="4"/>
      <c r="F24" s="4"/>
      <c r="G24" s="4"/>
      <c r="H24" s="4"/>
      <c r="I24" s="4"/>
      <c r="J24" s="4"/>
      <c r="K24" s="4"/>
      <c r="L24" s="4"/>
      <c r="M24" s="4"/>
      <c r="N24" s="4"/>
      <c r="O24" s="4"/>
      <c r="P24" s="4"/>
      <c r="Q24" s="4"/>
    </row>
    <row r="25" spans="3:17" ht="45" customHeight="1" thickBot="1">
      <c r="C25" s="66" t="s">
        <v>26</v>
      </c>
      <c r="D25" s="333" t="s">
        <v>129</v>
      </c>
      <c r="E25" s="338"/>
      <c r="F25" s="338"/>
      <c r="G25" s="338"/>
      <c r="H25" s="338"/>
      <c r="I25" s="338"/>
      <c r="J25" s="338"/>
      <c r="K25" s="327" t="s">
        <v>6</v>
      </c>
      <c r="L25" s="327"/>
      <c r="M25" s="4"/>
      <c r="N25" s="172"/>
      <c r="O25" s="174">
        <f>IF(P14="","",P14)</f>
        <v>0.1203623475284917</v>
      </c>
      <c r="P25" s="171"/>
      <c r="Q25" s="4"/>
    </row>
    <row r="26" spans="3:17" s="63" customFormat="1" ht="39.75" customHeight="1" thickBot="1">
      <c r="C26" s="196" t="s">
        <v>27</v>
      </c>
      <c r="D26" s="325" t="s">
        <v>320</v>
      </c>
      <c r="E26" s="326"/>
      <c r="F26" s="326"/>
      <c r="G26" s="326"/>
      <c r="H26" s="326"/>
      <c r="I26" s="326"/>
      <c r="J26" s="326"/>
      <c r="K26" s="316" t="s">
        <v>131</v>
      </c>
      <c r="L26" s="316"/>
      <c r="M26" s="196"/>
      <c r="N26" s="197"/>
      <c r="O26" s="167">
        <v>-36.60999999999998</v>
      </c>
      <c r="P26" s="170"/>
      <c r="Q26" s="185"/>
    </row>
    <row r="27" spans="3:17" s="63" customFormat="1" ht="39.75" customHeight="1" thickBot="1">
      <c r="C27" s="196" t="s">
        <v>28</v>
      </c>
      <c r="D27" s="314" t="s">
        <v>130</v>
      </c>
      <c r="E27" s="315"/>
      <c r="F27" s="315"/>
      <c r="G27" s="315"/>
      <c r="H27" s="315"/>
      <c r="I27" s="315"/>
      <c r="J27" s="315"/>
      <c r="K27" s="316" t="s">
        <v>6</v>
      </c>
      <c r="L27" s="316"/>
      <c r="M27" s="196"/>
      <c r="N27" s="198"/>
      <c r="O27" s="173">
        <f>_xlfn.IFERROR((O26/10000)+O25,"")</f>
        <v>0.1167013475284917</v>
      </c>
      <c r="P27" s="170"/>
      <c r="Q27" s="185"/>
    </row>
    <row r="28" spans="3:17" ht="48.75" customHeight="1" thickBot="1">
      <c r="C28" s="185" t="s">
        <v>29</v>
      </c>
      <c r="D28" s="343" t="s">
        <v>314</v>
      </c>
      <c r="E28" s="344"/>
      <c r="F28" s="344"/>
      <c r="G28" s="344"/>
      <c r="H28" s="344"/>
      <c r="I28" s="344"/>
      <c r="J28" s="344"/>
      <c r="K28" s="327" t="s">
        <v>131</v>
      </c>
      <c r="L28" s="327"/>
      <c r="M28" s="4"/>
      <c r="N28" s="3"/>
      <c r="O28" s="187">
        <v>-4.357751271080041</v>
      </c>
      <c r="P28" s="169"/>
      <c r="Q28" s="4"/>
    </row>
    <row r="29" spans="3:17" ht="39.75" customHeight="1" thickBot="1">
      <c r="C29" s="185" t="s">
        <v>30</v>
      </c>
      <c r="D29" s="333" t="s">
        <v>132</v>
      </c>
      <c r="E29" s="338"/>
      <c r="F29" s="338"/>
      <c r="G29" s="338"/>
      <c r="H29" s="338"/>
      <c r="I29" s="338"/>
      <c r="J29" s="338"/>
      <c r="K29" s="327" t="s">
        <v>6</v>
      </c>
      <c r="L29" s="327"/>
      <c r="M29" s="4"/>
      <c r="N29" s="166"/>
      <c r="O29" s="173">
        <f>_xlfn.IFERROR((O27+(O28/10000)),"")</f>
        <v>0.1162655724013837</v>
      </c>
      <c r="P29" s="169"/>
      <c r="Q29" s="4"/>
    </row>
    <row r="30" spans="3:17" s="63" customFormat="1" ht="44.25" customHeight="1" thickBot="1">
      <c r="C30" s="196" t="s">
        <v>31</v>
      </c>
      <c r="D30" s="339" t="s">
        <v>315</v>
      </c>
      <c r="E30" s="325"/>
      <c r="F30" s="325"/>
      <c r="G30" s="325"/>
      <c r="H30" s="325"/>
      <c r="I30" s="325"/>
      <c r="J30" s="325"/>
      <c r="K30" s="316" t="s">
        <v>131</v>
      </c>
      <c r="L30" s="316"/>
      <c r="M30" s="196"/>
      <c r="N30" s="199"/>
      <c r="O30" s="187">
        <v>-87.1366961222797</v>
      </c>
      <c r="P30" s="170"/>
      <c r="Q30" s="185"/>
    </row>
    <row r="31" spans="3:17" ht="39.75" customHeight="1" thickBot="1">
      <c r="C31" s="196" t="s">
        <v>32</v>
      </c>
      <c r="D31" s="314" t="s">
        <v>133</v>
      </c>
      <c r="E31" s="315"/>
      <c r="F31" s="315"/>
      <c r="G31" s="315"/>
      <c r="H31" s="315"/>
      <c r="I31" s="315"/>
      <c r="J31" s="315"/>
      <c r="K31" s="316" t="s">
        <v>6</v>
      </c>
      <c r="L31" s="316"/>
      <c r="M31" s="200"/>
      <c r="N31" s="198"/>
      <c r="O31" s="173">
        <f>_xlfn.IFERROR(O27+(O30/10000),"")</f>
        <v>0.10798767791626374</v>
      </c>
      <c r="P31" s="169"/>
      <c r="Q31" s="4"/>
    </row>
    <row r="32" spans="3:17" ht="14.25">
      <c r="C32" s="4"/>
      <c r="D32" s="4"/>
      <c r="E32" s="4"/>
      <c r="F32" s="4"/>
      <c r="G32" s="4"/>
      <c r="H32" s="4"/>
      <c r="I32" s="4"/>
      <c r="J32" s="4"/>
      <c r="K32" s="4"/>
      <c r="L32" s="4"/>
      <c r="M32" s="4"/>
      <c r="N32" s="4"/>
      <c r="O32" s="168"/>
      <c r="P32" s="4"/>
      <c r="Q32" s="4"/>
    </row>
    <row r="33" spans="3:17" ht="16.5" thickBot="1">
      <c r="C33" s="331" t="s">
        <v>134</v>
      </c>
      <c r="D33" s="332"/>
      <c r="E33" s="332"/>
      <c r="F33" s="332"/>
      <c r="G33" s="332"/>
      <c r="H33" s="332"/>
      <c r="I33" s="332"/>
      <c r="J33" s="332"/>
      <c r="K33" s="332"/>
      <c r="L33" s="332"/>
      <c r="M33" s="332"/>
      <c r="N33" s="332"/>
      <c r="O33" s="67" t="s">
        <v>138</v>
      </c>
      <c r="P33" s="67" t="s">
        <v>41</v>
      </c>
      <c r="Q33" s="4"/>
    </row>
    <row r="34" spans="3:17" s="63" customFormat="1" ht="21" customHeight="1" thickBot="1">
      <c r="C34" s="185" t="s">
        <v>45</v>
      </c>
      <c r="D34" s="320" t="s">
        <v>135</v>
      </c>
      <c r="E34" s="320"/>
      <c r="F34" s="320"/>
      <c r="G34" s="320"/>
      <c r="H34" s="320"/>
      <c r="I34" s="320"/>
      <c r="J34" s="320"/>
      <c r="K34" s="320"/>
      <c r="L34" s="320"/>
      <c r="M34" s="320"/>
      <c r="N34" s="321"/>
      <c r="O34" s="155">
        <v>0</v>
      </c>
      <c r="P34" s="157">
        <v>0</v>
      </c>
      <c r="Q34" s="185"/>
    </row>
    <row r="35" spans="3:17" s="63" customFormat="1" ht="21" customHeight="1" thickBot="1">
      <c r="C35" s="185" t="s">
        <v>40</v>
      </c>
      <c r="D35" s="320" t="s">
        <v>136</v>
      </c>
      <c r="E35" s="320"/>
      <c r="F35" s="320"/>
      <c r="G35" s="320"/>
      <c r="H35" s="320"/>
      <c r="I35" s="320"/>
      <c r="J35" s="320"/>
      <c r="K35" s="320"/>
      <c r="L35" s="320"/>
      <c r="M35" s="320"/>
      <c r="N35" s="321"/>
      <c r="O35" s="155">
        <v>0</v>
      </c>
      <c r="P35" s="157">
        <v>0</v>
      </c>
      <c r="Q35" s="185"/>
    </row>
    <row r="36" spans="3:17" s="63" customFormat="1" ht="21" customHeight="1" thickBot="1">
      <c r="C36" s="185" t="s">
        <v>43</v>
      </c>
      <c r="D36" s="320" t="s">
        <v>137</v>
      </c>
      <c r="E36" s="320"/>
      <c r="F36" s="320"/>
      <c r="G36" s="320"/>
      <c r="H36" s="320"/>
      <c r="I36" s="320"/>
      <c r="J36" s="320"/>
      <c r="K36" s="320"/>
      <c r="L36" s="320"/>
      <c r="M36" s="320"/>
      <c r="N36" s="321"/>
      <c r="O36" s="155">
        <v>0</v>
      </c>
      <c r="P36" s="157">
        <v>0</v>
      </c>
      <c r="Q36" s="185"/>
    </row>
    <row r="37" spans="3:17" ht="6" customHeight="1" thickBot="1">
      <c r="C37" s="4"/>
      <c r="D37" s="185"/>
      <c r="E37" s="185"/>
      <c r="F37" s="185"/>
      <c r="G37" s="185"/>
      <c r="H37" s="185"/>
      <c r="I37" s="185"/>
      <c r="J37" s="185"/>
      <c r="K37" s="185"/>
      <c r="L37" s="185"/>
      <c r="M37" s="185"/>
      <c r="N37" s="185"/>
      <c r="O37" s="156"/>
      <c r="P37" s="158"/>
      <c r="Q37" s="4"/>
    </row>
    <row r="38" spans="3:17" s="63" customFormat="1" ht="35.25" customHeight="1" thickBot="1">
      <c r="C38" s="68" t="s">
        <v>44</v>
      </c>
      <c r="D38" s="333" t="s">
        <v>325</v>
      </c>
      <c r="E38" s="320"/>
      <c r="F38" s="320"/>
      <c r="G38" s="320"/>
      <c r="H38" s="320"/>
      <c r="I38" s="320"/>
      <c r="J38" s="320"/>
      <c r="K38" s="320"/>
      <c r="L38" s="320"/>
      <c r="M38" s="320"/>
      <c r="N38" s="304"/>
      <c r="O38" s="188" t="str">
        <f>_xlfn.IFERROR(IF(MAX(O34:O36)=0,"0",MAX(O34:O36)),"-")</f>
        <v>0</v>
      </c>
      <c r="P38" s="189" t="str">
        <f>_xlfn.IFERROR(IF(MAX(P34:P36)=0,"0",MAX(P34:P36)),"-")</f>
        <v>0</v>
      </c>
      <c r="Q38" s="186"/>
    </row>
    <row r="39" spans="3:17" s="230" customFormat="1" ht="35.25" customHeight="1">
      <c r="C39" s="329" t="s">
        <v>332</v>
      </c>
      <c r="D39" s="329"/>
      <c r="E39" s="329"/>
      <c r="F39" s="329"/>
      <c r="G39" s="329"/>
      <c r="H39" s="329"/>
      <c r="I39" s="329"/>
      <c r="J39" s="329"/>
      <c r="K39" s="329"/>
      <c r="L39" s="329"/>
      <c r="M39" s="329"/>
      <c r="N39" s="329"/>
      <c r="O39" s="329"/>
      <c r="P39" s="329"/>
      <c r="Q39" s="232"/>
    </row>
    <row r="40" spans="3:17" s="204" customFormat="1" ht="36.75" customHeight="1">
      <c r="C40" s="328" t="s">
        <v>351</v>
      </c>
      <c r="D40" s="328"/>
      <c r="E40" s="328"/>
      <c r="F40" s="328"/>
      <c r="G40" s="328"/>
      <c r="H40" s="328"/>
      <c r="I40" s="328"/>
      <c r="J40" s="328"/>
      <c r="K40" s="328"/>
      <c r="L40" s="328"/>
      <c r="M40" s="328"/>
      <c r="N40" s="328"/>
      <c r="O40" s="328"/>
      <c r="P40" s="328"/>
      <c r="Q40" s="203"/>
    </row>
    <row r="41" spans="3:17" ht="21" customHeight="1">
      <c r="C41" s="4"/>
      <c r="D41" s="4"/>
      <c r="E41" s="4"/>
      <c r="F41" s="4"/>
      <c r="G41" s="4"/>
      <c r="H41" s="4"/>
      <c r="I41" s="4"/>
      <c r="J41" s="4"/>
      <c r="K41" s="4"/>
      <c r="L41" s="4"/>
      <c r="M41" s="4"/>
      <c r="N41" s="4"/>
      <c r="O41" s="4"/>
      <c r="P41" s="4"/>
      <c r="Q41" s="4"/>
    </row>
    <row r="42" spans="3:17" ht="14.25">
      <c r="C42" s="4"/>
      <c r="D42" s="4"/>
      <c r="E42" s="4"/>
      <c r="F42" s="4"/>
      <c r="G42" s="4"/>
      <c r="H42" s="4"/>
      <c r="I42" s="4"/>
      <c r="J42" s="4"/>
      <c r="K42" s="4"/>
      <c r="L42" s="4"/>
      <c r="M42" s="4"/>
      <c r="N42" s="4"/>
      <c r="O42" s="4"/>
      <c r="P42" s="4"/>
      <c r="Q42" s="4"/>
    </row>
    <row r="43" spans="3:17" ht="14.25">
      <c r="C43" s="4"/>
      <c r="D43" s="4"/>
      <c r="E43" s="4"/>
      <c r="F43" s="4"/>
      <c r="G43" s="4"/>
      <c r="H43" s="4"/>
      <c r="I43" s="4"/>
      <c r="J43" s="4"/>
      <c r="K43" s="4"/>
      <c r="L43" s="4"/>
      <c r="M43" s="4"/>
      <c r="N43" s="4"/>
      <c r="O43" s="4"/>
      <c r="P43" s="4"/>
      <c r="Q43" s="4"/>
    </row>
    <row r="44" spans="3:17" ht="14.25">
      <c r="C44" s="4"/>
      <c r="D44" s="4"/>
      <c r="E44" s="4"/>
      <c r="F44" s="4"/>
      <c r="G44" s="4"/>
      <c r="H44" s="4"/>
      <c r="I44" s="4"/>
      <c r="J44" s="4"/>
      <c r="K44" s="4"/>
      <c r="L44" s="4"/>
      <c r="M44" s="4"/>
      <c r="N44" s="4"/>
      <c r="O44" s="4"/>
      <c r="P44" s="4"/>
      <c r="Q44" s="4"/>
    </row>
    <row r="45" spans="3:17" ht="14.25">
      <c r="C45" s="4"/>
      <c r="D45" s="4"/>
      <c r="E45" s="4"/>
      <c r="F45" s="4"/>
      <c r="G45" s="4"/>
      <c r="H45" s="4"/>
      <c r="I45" s="4"/>
      <c r="J45" s="4"/>
      <c r="K45" s="4"/>
      <c r="L45" s="4"/>
      <c r="M45" s="4"/>
      <c r="N45" s="4"/>
      <c r="O45" s="4"/>
      <c r="P45" s="4"/>
      <c r="Q45" s="4"/>
    </row>
    <row r="46" spans="3:17" ht="14.25">
      <c r="C46" s="4"/>
      <c r="D46" s="4"/>
      <c r="E46" s="4"/>
      <c r="F46" s="4"/>
      <c r="G46" s="4"/>
      <c r="H46" s="4"/>
      <c r="I46" s="4"/>
      <c r="J46" s="4"/>
      <c r="K46" s="4"/>
      <c r="L46" s="4"/>
      <c r="M46" s="4"/>
      <c r="N46" s="4"/>
      <c r="O46" s="4"/>
      <c r="P46" s="4"/>
      <c r="Q46" s="4"/>
    </row>
    <row r="47" spans="3:17" ht="14.25">
      <c r="C47" s="4"/>
      <c r="D47" s="4"/>
      <c r="E47" s="4"/>
      <c r="F47" s="4"/>
      <c r="G47" s="4"/>
      <c r="H47" s="4"/>
      <c r="I47" s="4"/>
      <c r="J47" s="4"/>
      <c r="K47" s="4"/>
      <c r="L47" s="4"/>
      <c r="M47" s="4"/>
      <c r="N47" s="4"/>
      <c r="O47" s="4"/>
      <c r="P47" s="4"/>
      <c r="Q47" s="4"/>
    </row>
    <row r="48" spans="3:17" ht="14.25">
      <c r="C48" s="4"/>
      <c r="D48" s="4"/>
      <c r="E48" s="4"/>
      <c r="F48" s="4"/>
      <c r="G48" s="4"/>
      <c r="H48" s="4"/>
      <c r="I48" s="4"/>
      <c r="J48" s="4"/>
      <c r="K48" s="4"/>
      <c r="L48" s="4"/>
      <c r="M48" s="4"/>
      <c r="N48" s="4"/>
      <c r="O48" s="4"/>
      <c r="P48" s="4"/>
      <c r="Q48" s="4"/>
    </row>
    <row r="49" spans="3:17" ht="14.25">
      <c r="C49" s="4"/>
      <c r="D49" s="4"/>
      <c r="E49" s="4"/>
      <c r="F49" s="4"/>
      <c r="G49" s="4"/>
      <c r="H49" s="4"/>
      <c r="I49" s="4"/>
      <c r="J49" s="4"/>
      <c r="K49" s="4"/>
      <c r="L49" s="4"/>
      <c r="M49" s="4"/>
      <c r="N49" s="4"/>
      <c r="O49" s="4"/>
      <c r="P49" s="4"/>
      <c r="Q49" s="4"/>
    </row>
    <row r="50" spans="3:17" ht="14.25">
      <c r="C50" s="4"/>
      <c r="D50" s="4"/>
      <c r="E50" s="4"/>
      <c r="F50" s="4"/>
      <c r="G50" s="4"/>
      <c r="H50" s="4"/>
      <c r="I50" s="4"/>
      <c r="J50" s="4"/>
      <c r="K50" s="4"/>
      <c r="L50" s="4"/>
      <c r="M50" s="4"/>
      <c r="N50" s="4"/>
      <c r="O50" s="4"/>
      <c r="P50" s="4"/>
      <c r="Q50" s="4"/>
    </row>
    <row r="51" spans="3:17" ht="14.25">
      <c r="C51" s="4"/>
      <c r="D51" s="4"/>
      <c r="E51" s="4"/>
      <c r="F51" s="4"/>
      <c r="G51" s="4"/>
      <c r="H51" s="4"/>
      <c r="I51" s="4"/>
      <c r="J51" s="4"/>
      <c r="K51" s="4"/>
      <c r="L51" s="4"/>
      <c r="M51" s="4"/>
      <c r="N51" s="4"/>
      <c r="O51" s="4"/>
      <c r="P51" s="4"/>
      <c r="Q51" s="4"/>
    </row>
    <row r="52" spans="3:17" ht="14.25">
      <c r="C52" s="4"/>
      <c r="D52" s="4"/>
      <c r="E52" s="4"/>
      <c r="F52" s="4"/>
      <c r="G52" s="4"/>
      <c r="H52" s="4"/>
      <c r="I52" s="4"/>
      <c r="J52" s="4"/>
      <c r="K52" s="4"/>
      <c r="L52" s="4"/>
      <c r="M52" s="4"/>
      <c r="N52" s="4"/>
      <c r="O52" s="4"/>
      <c r="P52" s="4"/>
      <c r="Q52" s="4"/>
    </row>
    <row r="53" spans="3:17" ht="14.25">
      <c r="C53" s="4"/>
      <c r="D53" s="4"/>
      <c r="E53" s="4"/>
      <c r="F53" s="4"/>
      <c r="G53" s="4"/>
      <c r="H53" s="4"/>
      <c r="I53" s="4"/>
      <c r="J53" s="4"/>
      <c r="K53" s="4"/>
      <c r="L53" s="4"/>
      <c r="M53" s="4"/>
      <c r="N53" s="4"/>
      <c r="O53" s="4"/>
      <c r="P53" s="4"/>
      <c r="Q53" s="4"/>
    </row>
    <row r="54" spans="3:17" ht="14.25">
      <c r="C54" s="4"/>
      <c r="D54" s="4"/>
      <c r="E54" s="4"/>
      <c r="F54" s="4"/>
      <c r="G54" s="4"/>
      <c r="H54" s="4"/>
      <c r="I54" s="4"/>
      <c r="J54" s="4"/>
      <c r="K54" s="4"/>
      <c r="L54" s="4"/>
      <c r="M54" s="4"/>
      <c r="N54" s="4"/>
      <c r="O54" s="4"/>
      <c r="P54" s="4"/>
      <c r="Q54" s="4"/>
    </row>
    <row r="55" spans="3:17" ht="14.25">
      <c r="C55" s="4"/>
      <c r="D55" s="4"/>
      <c r="E55" s="4"/>
      <c r="F55" s="4"/>
      <c r="G55" s="4"/>
      <c r="H55" s="4"/>
      <c r="I55" s="4"/>
      <c r="J55" s="4"/>
      <c r="K55" s="4"/>
      <c r="L55" s="4"/>
      <c r="M55" s="4"/>
      <c r="N55" s="4"/>
      <c r="O55" s="4"/>
      <c r="P55" s="4"/>
      <c r="Q55" s="4"/>
    </row>
    <row r="56" spans="3:17" ht="14.25">
      <c r="C56" s="4"/>
      <c r="D56" s="4"/>
      <c r="E56" s="4"/>
      <c r="F56" s="4"/>
      <c r="G56" s="4"/>
      <c r="H56" s="4"/>
      <c r="I56" s="4"/>
      <c r="J56" s="4"/>
      <c r="K56" s="4"/>
      <c r="L56" s="4"/>
      <c r="M56" s="4"/>
      <c r="N56" s="4"/>
      <c r="O56" s="4"/>
      <c r="P56" s="4"/>
      <c r="Q56" s="4"/>
    </row>
    <row r="57" spans="3:17" ht="14.25">
      <c r="C57" s="4"/>
      <c r="D57" s="4"/>
      <c r="E57" s="4"/>
      <c r="F57" s="4"/>
      <c r="G57" s="4"/>
      <c r="H57" s="4"/>
      <c r="I57" s="4"/>
      <c r="J57" s="4"/>
      <c r="K57" s="4"/>
      <c r="L57" s="4"/>
      <c r="M57" s="4"/>
      <c r="N57" s="4"/>
      <c r="O57" s="4"/>
      <c r="P57" s="4"/>
      <c r="Q57" s="4"/>
    </row>
    <row r="58" spans="3:17" ht="52.5" customHeight="1">
      <c r="C58" s="229" t="s">
        <v>106</v>
      </c>
      <c r="D58" s="330" t="s">
        <v>152</v>
      </c>
      <c r="E58" s="330"/>
      <c r="F58" s="330"/>
      <c r="G58" s="330"/>
      <c r="H58" s="330"/>
      <c r="I58" s="330"/>
      <c r="J58" s="330"/>
      <c r="K58" s="330"/>
      <c r="L58" s="330"/>
      <c r="M58" s="330"/>
      <c r="N58" s="330"/>
      <c r="O58" s="330"/>
      <c r="P58" s="330"/>
      <c r="Q58" s="4"/>
    </row>
    <row r="59" spans="3:17" ht="4.5" customHeight="1">
      <c r="C59" s="184"/>
      <c r="D59" s="330"/>
      <c r="E59" s="330"/>
      <c r="F59" s="330"/>
      <c r="G59" s="330"/>
      <c r="H59" s="330"/>
      <c r="I59" s="330"/>
      <c r="J59" s="330"/>
      <c r="K59" s="330"/>
      <c r="L59" s="330"/>
      <c r="M59" s="330"/>
      <c r="N59" s="330"/>
      <c r="O59" s="330"/>
      <c r="P59" s="330"/>
      <c r="Q59" s="4"/>
    </row>
    <row r="60" spans="3:17" s="63" customFormat="1" ht="30" customHeight="1" thickBot="1">
      <c r="C60" s="306" t="s">
        <v>157</v>
      </c>
      <c r="D60" s="307"/>
      <c r="E60" s="307"/>
      <c r="F60" s="307"/>
      <c r="G60" s="307"/>
      <c r="H60" s="307"/>
      <c r="I60" s="307"/>
      <c r="J60" s="307"/>
      <c r="K60" s="307"/>
      <c r="L60" s="307"/>
      <c r="M60" s="307"/>
      <c r="N60" s="308" t="s">
        <v>156</v>
      </c>
      <c r="O60" s="308"/>
      <c r="P60" s="309"/>
      <c r="Q60" s="185"/>
    </row>
    <row r="61" spans="3:17" s="63" customFormat="1" ht="37.5" customHeight="1" thickBot="1">
      <c r="C61" s="64" t="s">
        <v>77</v>
      </c>
      <c r="D61" s="304" t="s">
        <v>153</v>
      </c>
      <c r="E61" s="305"/>
      <c r="F61" s="305"/>
      <c r="G61" s="305"/>
      <c r="H61" s="305"/>
      <c r="I61" s="305"/>
      <c r="J61" s="305"/>
      <c r="K61" s="305"/>
      <c r="L61" s="305"/>
      <c r="M61" s="305"/>
      <c r="N61" s="322">
        <v>0</v>
      </c>
      <c r="O61" s="323"/>
      <c r="P61" s="324"/>
      <c r="Q61" s="185"/>
    </row>
    <row r="62" spans="3:17" s="63" customFormat="1" ht="37.5" customHeight="1" thickBot="1">
      <c r="C62" s="64" t="s">
        <v>78</v>
      </c>
      <c r="D62" s="304" t="s">
        <v>154</v>
      </c>
      <c r="E62" s="305"/>
      <c r="F62" s="305"/>
      <c r="G62" s="305"/>
      <c r="H62" s="305"/>
      <c r="I62" s="305"/>
      <c r="J62" s="305"/>
      <c r="K62" s="305"/>
      <c r="L62" s="305"/>
      <c r="M62" s="305"/>
      <c r="N62" s="311">
        <v>0</v>
      </c>
      <c r="O62" s="312"/>
      <c r="P62" s="313"/>
      <c r="Q62" s="185"/>
    </row>
    <row r="63" spans="3:17" s="63" customFormat="1" ht="37.5" customHeight="1" thickBot="1">
      <c r="C63" s="64" t="s">
        <v>79</v>
      </c>
      <c r="D63" s="310" t="s">
        <v>155</v>
      </c>
      <c r="E63" s="305"/>
      <c r="F63" s="305"/>
      <c r="G63" s="305"/>
      <c r="H63" s="305"/>
      <c r="I63" s="305"/>
      <c r="J63" s="305"/>
      <c r="K63" s="305"/>
      <c r="L63" s="305"/>
      <c r="M63" s="305"/>
      <c r="N63" s="311">
        <v>12.7</v>
      </c>
      <c r="O63" s="312"/>
      <c r="P63" s="313"/>
      <c r="Q63" s="185"/>
    </row>
    <row r="64" spans="3:17" ht="30" customHeight="1" thickBot="1">
      <c r="C64" s="306" t="s">
        <v>159</v>
      </c>
      <c r="D64" s="307"/>
      <c r="E64" s="307"/>
      <c r="F64" s="307"/>
      <c r="G64" s="307"/>
      <c r="H64" s="307"/>
      <c r="I64" s="307"/>
      <c r="J64" s="307"/>
      <c r="K64" s="307"/>
      <c r="L64" s="307"/>
      <c r="M64" s="307"/>
      <c r="N64" s="317" t="s">
        <v>158</v>
      </c>
      <c r="O64" s="318"/>
      <c r="P64" s="319"/>
      <c r="Q64" s="4"/>
    </row>
    <row r="65" spans="3:17" s="63" customFormat="1" ht="34.5" customHeight="1" thickBot="1">
      <c r="C65" s="64" t="s">
        <v>80</v>
      </c>
      <c r="D65" s="304" t="s">
        <v>160</v>
      </c>
      <c r="E65" s="305"/>
      <c r="F65" s="305"/>
      <c r="G65" s="305"/>
      <c r="H65" s="305"/>
      <c r="I65" s="305"/>
      <c r="J65" s="305"/>
      <c r="K65" s="305"/>
      <c r="L65" s="305"/>
      <c r="M65" s="305"/>
      <c r="N65" s="322">
        <v>0</v>
      </c>
      <c r="O65" s="323"/>
      <c r="P65" s="324"/>
      <c r="Q65" s="185"/>
    </row>
    <row r="66" spans="3:17" s="63" customFormat="1" ht="34.5" customHeight="1" thickBot="1">
      <c r="C66" s="64" t="s">
        <v>81</v>
      </c>
      <c r="D66" s="304" t="s">
        <v>161</v>
      </c>
      <c r="E66" s="305"/>
      <c r="F66" s="305"/>
      <c r="G66" s="305"/>
      <c r="H66" s="305"/>
      <c r="I66" s="305"/>
      <c r="J66" s="305"/>
      <c r="K66" s="305"/>
      <c r="L66" s="305"/>
      <c r="M66" s="305"/>
      <c r="N66" s="311">
        <v>0</v>
      </c>
      <c r="O66" s="312"/>
      <c r="P66" s="313"/>
      <c r="Q66" s="185"/>
    </row>
    <row r="67" spans="3:17" s="63" customFormat="1" ht="34.5" customHeight="1" thickBot="1">
      <c r="C67" s="64" t="s">
        <v>82</v>
      </c>
      <c r="D67" s="304" t="s">
        <v>162</v>
      </c>
      <c r="E67" s="305"/>
      <c r="F67" s="305"/>
      <c r="G67" s="305"/>
      <c r="H67" s="305"/>
      <c r="I67" s="305"/>
      <c r="J67" s="305"/>
      <c r="K67" s="305"/>
      <c r="L67" s="305"/>
      <c r="M67" s="305"/>
      <c r="N67" s="311">
        <v>0</v>
      </c>
      <c r="O67" s="312"/>
      <c r="P67" s="313"/>
      <c r="Q67" s="185"/>
    </row>
    <row r="68" spans="3:17" ht="30" customHeight="1" thickBot="1">
      <c r="C68" s="212" t="s">
        <v>163</v>
      </c>
      <c r="D68" s="161"/>
      <c r="E68" s="161"/>
      <c r="F68" s="161"/>
      <c r="G68" s="161"/>
      <c r="H68" s="161"/>
      <c r="I68" s="161"/>
      <c r="J68" s="161"/>
      <c r="K68" s="161"/>
      <c r="L68" s="161"/>
      <c r="M68" s="161"/>
      <c r="N68" s="317" t="s">
        <v>41</v>
      </c>
      <c r="O68" s="318"/>
      <c r="P68" s="319"/>
      <c r="Q68" s="4"/>
    </row>
    <row r="69" spans="3:17" s="63" customFormat="1" ht="32.25" customHeight="1" thickBot="1">
      <c r="C69" s="64" t="s">
        <v>83</v>
      </c>
      <c r="D69" s="310" t="s">
        <v>164</v>
      </c>
      <c r="E69" s="305"/>
      <c r="F69" s="305"/>
      <c r="G69" s="305"/>
      <c r="H69" s="305"/>
      <c r="I69" s="305"/>
      <c r="J69" s="305"/>
      <c r="K69" s="305"/>
      <c r="L69" s="305"/>
      <c r="M69" s="305"/>
      <c r="N69" s="311">
        <v>-4.2</v>
      </c>
      <c r="O69" s="312"/>
      <c r="P69" s="313"/>
      <c r="Q69" s="185"/>
    </row>
  </sheetData>
  <sheetProtection/>
  <mergeCells count="62">
    <mergeCell ref="C3:E3"/>
    <mergeCell ref="K25:L25"/>
    <mergeCell ref="D17:N17"/>
    <mergeCell ref="D20:N20"/>
    <mergeCell ref="D25:J25"/>
    <mergeCell ref="D9:N9"/>
    <mergeCell ref="D10:N10"/>
    <mergeCell ref="D18:N18"/>
    <mergeCell ref="D19:N19"/>
    <mergeCell ref="D11:N11"/>
    <mergeCell ref="D13:N13"/>
    <mergeCell ref="D14:N14"/>
    <mergeCell ref="D15:N15"/>
    <mergeCell ref="D7:P7"/>
    <mergeCell ref="D16:N16"/>
    <mergeCell ref="D28:J28"/>
    <mergeCell ref="D58:P58"/>
    <mergeCell ref="D59:P59"/>
    <mergeCell ref="K30:L30"/>
    <mergeCell ref="C33:N33"/>
    <mergeCell ref="D38:N38"/>
    <mergeCell ref="O3:P3"/>
    <mergeCell ref="D6:P6"/>
    <mergeCell ref="D29:J29"/>
    <mergeCell ref="D30:J30"/>
    <mergeCell ref="D12:N12"/>
    <mergeCell ref="D35:N35"/>
    <mergeCell ref="D34:N34"/>
    <mergeCell ref="K28:L28"/>
    <mergeCell ref="K29:L29"/>
    <mergeCell ref="C40:P40"/>
    <mergeCell ref="C39:P39"/>
    <mergeCell ref="D69:M69"/>
    <mergeCell ref="N69:P69"/>
    <mergeCell ref="N65:P65"/>
    <mergeCell ref="N66:P66"/>
    <mergeCell ref="N68:P68"/>
    <mergeCell ref="K26:L26"/>
    <mergeCell ref="D27:J27"/>
    <mergeCell ref="K27:L27"/>
    <mergeCell ref="D26:J26"/>
    <mergeCell ref="N61:P61"/>
    <mergeCell ref="N62:P62"/>
    <mergeCell ref="N63:P63"/>
    <mergeCell ref="N67:P67"/>
    <mergeCell ref="D31:J31"/>
    <mergeCell ref="K31:L31"/>
    <mergeCell ref="N64:P64"/>
    <mergeCell ref="D36:N36"/>
    <mergeCell ref="D66:M66"/>
    <mergeCell ref="D65:M65"/>
    <mergeCell ref="D61:M61"/>
    <mergeCell ref="C2:P2"/>
    <mergeCell ref="D4:E4"/>
    <mergeCell ref="G4:H4"/>
    <mergeCell ref="I4:P4"/>
    <mergeCell ref="D67:M67"/>
    <mergeCell ref="C60:M60"/>
    <mergeCell ref="N60:P60"/>
    <mergeCell ref="D63:M63"/>
    <mergeCell ref="D62:M62"/>
    <mergeCell ref="C64:M64"/>
  </mergeCells>
  <printOptions/>
  <pageMargins left="0.7086614173228347" right="0.5118110236220472" top="0.7480314960629921" bottom="0.5511811023622047" header="0.31496062992125984" footer="0.31496062992125984"/>
  <pageSetup fitToHeight="0" horizontalDpi="600" verticalDpi="600" orientation="portrait" paperSize="9" scale="71" r:id="rId2"/>
  <rowBreaks count="1" manualBreakCount="1">
    <brk id="38" min="2" max="15" man="1"/>
  </rowBreaks>
  <drawing r:id="rId1"/>
</worksheet>
</file>

<file path=xl/worksheets/sheet3.xml><?xml version="1.0" encoding="utf-8"?>
<worksheet xmlns="http://schemas.openxmlformats.org/spreadsheetml/2006/main" xmlns:r="http://schemas.openxmlformats.org/officeDocument/2006/relationships">
  <dimension ref="A2:V139"/>
  <sheetViews>
    <sheetView showGridLines="0" view="pageBreakPreview" zoomScale="70" zoomScaleNormal="85" zoomScaleSheetLayoutView="70" zoomScalePageLayoutView="0" workbookViewId="0" topLeftCell="A107">
      <selection activeCell="H107" sqref="H1:H16384"/>
    </sheetView>
  </sheetViews>
  <sheetFormatPr defaultColWidth="9.00390625" defaultRowHeight="14.25"/>
  <cols>
    <col min="1" max="1" width="9.00390625" style="22" customWidth="1"/>
    <col min="2" max="2" width="5.00390625" style="22" customWidth="1"/>
    <col min="3" max="3" width="31.625" style="22" customWidth="1"/>
    <col min="4" max="4" width="2.25390625" style="22" customWidth="1"/>
    <col min="5" max="5" width="3.625" style="22" customWidth="1"/>
    <col min="6" max="6" width="2.875" style="22" customWidth="1"/>
    <col min="7" max="7" width="2.125" style="22" customWidth="1"/>
    <col min="8" max="8" width="22.875" style="22" customWidth="1"/>
    <col min="9" max="9" width="15.75390625" style="22" customWidth="1"/>
    <col min="10" max="10" width="13.25390625" style="22" customWidth="1"/>
    <col min="11" max="11" width="5.125" style="22" customWidth="1"/>
    <col min="12" max="12" width="7.625" style="22" customWidth="1"/>
    <col min="13" max="13" width="5.00390625" style="22" customWidth="1"/>
    <col min="14" max="14" width="7.75390625" style="22" customWidth="1"/>
    <col min="15" max="15" width="5.125" style="22" customWidth="1"/>
    <col min="16" max="16" width="9.625" style="22" customWidth="1"/>
    <col min="17" max="17" width="5.125" style="22" customWidth="1"/>
    <col min="18" max="18" width="9.50390625" style="22" customWidth="1"/>
    <col min="19" max="19" width="7.875" style="22" customWidth="1"/>
    <col min="20" max="20" width="3.875" style="22" customWidth="1"/>
    <col min="21" max="21" width="1.37890625" style="22" customWidth="1"/>
    <col min="22" max="16384" width="9.00390625" style="22" customWidth="1"/>
  </cols>
  <sheetData>
    <row r="1" s="20" customFormat="1" ht="15" thickBot="1"/>
    <row r="2" spans="2:21" s="20" customFormat="1" ht="24.75" customHeight="1" thickBot="1">
      <c r="B2" s="297" t="s">
        <v>112</v>
      </c>
      <c r="C2" s="298"/>
      <c r="D2" s="298"/>
      <c r="E2" s="298"/>
      <c r="F2" s="298"/>
      <c r="G2" s="298"/>
      <c r="H2" s="298"/>
      <c r="I2" s="298"/>
      <c r="J2" s="298"/>
      <c r="K2" s="298"/>
      <c r="L2" s="298"/>
      <c r="M2" s="298"/>
      <c r="N2" s="298"/>
      <c r="O2" s="298"/>
      <c r="P2" s="298"/>
      <c r="Q2" s="298"/>
      <c r="R2" s="298"/>
      <c r="S2" s="298"/>
      <c r="T2" s="299"/>
      <c r="U2" s="194"/>
    </row>
    <row r="3" spans="2:21" s="20" customFormat="1" ht="15" customHeight="1" thickBot="1">
      <c r="B3" s="16"/>
      <c r="C3" s="1"/>
      <c r="D3" s="1"/>
      <c r="E3" s="2"/>
      <c r="F3" s="1"/>
      <c r="G3" s="1"/>
      <c r="H3" s="1"/>
      <c r="I3" s="1"/>
      <c r="J3" s="1"/>
      <c r="K3"/>
      <c r="L3" s="195"/>
      <c r="M3" s="195"/>
      <c r="N3" s="428" t="s">
        <v>116</v>
      </c>
      <c r="O3" s="429"/>
      <c r="P3" s="429"/>
      <c r="Q3" s="430"/>
      <c r="R3" s="4"/>
      <c r="S3" s="4"/>
      <c r="T3" s="4"/>
      <c r="U3" s="4"/>
    </row>
    <row r="4" spans="2:21" s="20" customFormat="1" ht="15" thickBot="1">
      <c r="B4" s="3"/>
      <c r="C4" s="436" t="s">
        <v>113</v>
      </c>
      <c r="D4" s="436"/>
      <c r="E4" s="437"/>
      <c r="F4" s="301" t="s">
        <v>355</v>
      </c>
      <c r="G4" s="303"/>
      <c r="H4" s="303"/>
      <c r="I4" s="416" t="s">
        <v>356</v>
      </c>
      <c r="J4" s="417"/>
      <c r="K4" s="417"/>
      <c r="L4" s="417"/>
      <c r="M4" s="417"/>
      <c r="N4" s="417"/>
      <c r="O4" s="417"/>
      <c r="P4" s="417"/>
      <c r="Q4" s="418"/>
      <c r="R4" s="4"/>
      <c r="S4" s="4"/>
      <c r="T4" s="4"/>
      <c r="U4" s="4"/>
    </row>
    <row r="5" spans="2:21" s="20" customFormat="1" ht="14.25">
      <c r="B5" s="3"/>
      <c r="C5" s="14"/>
      <c r="D5" s="14"/>
      <c r="E5" s="14"/>
      <c r="F5" s="15"/>
      <c r="G5" s="15"/>
      <c r="H5" s="15"/>
      <c r="I5" s="15"/>
      <c r="J5" s="15"/>
      <c r="K5" s="15"/>
      <c r="L5" s="15"/>
      <c r="M5" s="3"/>
      <c r="N5" s="3"/>
      <c r="O5" s="4"/>
      <c r="P5" s="4"/>
      <c r="Q5" s="4"/>
      <c r="R5" s="4"/>
      <c r="S5" s="4"/>
      <c r="T5" s="4"/>
      <c r="U5" s="4"/>
    </row>
    <row r="6" spans="2:21" s="20" customFormat="1" ht="23.25">
      <c r="B6" s="88" t="s">
        <v>151</v>
      </c>
      <c r="C6" s="53"/>
      <c r="D6" s="53"/>
      <c r="E6" s="53"/>
      <c r="F6" s="15"/>
      <c r="G6" s="15"/>
      <c r="H6" s="15"/>
      <c r="I6" s="15"/>
      <c r="J6" s="15"/>
      <c r="K6" s="15"/>
      <c r="L6" s="15"/>
      <c r="M6" s="3"/>
      <c r="N6" s="3"/>
      <c r="O6" s="3"/>
      <c r="P6" s="3"/>
      <c r="Q6" s="3"/>
      <c r="R6" s="3"/>
      <c r="S6" s="4"/>
      <c r="T6" s="4"/>
      <c r="U6" s="4"/>
    </row>
    <row r="7" spans="2:21" s="20" customFormat="1" ht="6" customHeight="1">
      <c r="B7" s="3"/>
      <c r="C7" s="14"/>
      <c r="D7" s="14"/>
      <c r="E7" s="14"/>
      <c r="F7" s="15"/>
      <c r="G7" s="15"/>
      <c r="H7" s="15"/>
      <c r="I7" s="15"/>
      <c r="J7" s="15"/>
      <c r="K7" s="15"/>
      <c r="L7" s="15"/>
      <c r="M7" s="3"/>
      <c r="N7" s="3"/>
      <c r="O7" s="4"/>
      <c r="P7" s="4"/>
      <c r="Q7" s="4"/>
      <c r="R7" s="4"/>
      <c r="S7" s="4"/>
      <c r="T7" s="4"/>
      <c r="U7" s="4"/>
    </row>
    <row r="8" spans="2:21" s="20" customFormat="1" ht="6.75" customHeight="1">
      <c r="B8" s="3"/>
      <c r="C8" s="14"/>
      <c r="D8" s="14"/>
      <c r="E8" s="14"/>
      <c r="F8" s="15"/>
      <c r="G8" s="15"/>
      <c r="H8" s="15"/>
      <c r="I8" s="15"/>
      <c r="J8" s="15"/>
      <c r="K8" s="15"/>
      <c r="L8" s="15"/>
      <c r="M8" s="3"/>
      <c r="N8" s="3"/>
      <c r="O8" s="4"/>
      <c r="P8" s="4"/>
      <c r="Q8" s="4"/>
      <c r="R8" s="4"/>
      <c r="S8" s="4"/>
      <c r="T8" s="4"/>
      <c r="U8" s="4"/>
    </row>
    <row r="9" spans="2:21" s="20" customFormat="1" ht="15">
      <c r="B9" s="5" t="s">
        <v>165</v>
      </c>
      <c r="C9" s="4"/>
      <c r="D9" s="4"/>
      <c r="E9" s="4"/>
      <c r="F9" s="4"/>
      <c r="G9" s="4"/>
      <c r="H9" s="44"/>
      <c r="I9" s="4"/>
      <c r="J9" s="4"/>
      <c r="K9" s="4"/>
      <c r="L9" s="4"/>
      <c r="M9" s="4"/>
      <c r="N9" s="4"/>
      <c r="O9" s="4"/>
      <c r="P9" s="4"/>
      <c r="Q9" s="4"/>
      <c r="R9" s="4"/>
      <c r="S9" s="4"/>
      <c r="T9" s="4"/>
      <c r="U9" s="4"/>
    </row>
    <row r="10" spans="2:21" s="20" customFormat="1" ht="9.75" customHeight="1">
      <c r="B10" s="5"/>
      <c r="C10" s="4"/>
      <c r="D10" s="4"/>
      <c r="E10" s="4"/>
      <c r="F10" s="4"/>
      <c r="G10" s="4"/>
      <c r="H10" s="4"/>
      <c r="I10" s="4"/>
      <c r="J10" s="4"/>
      <c r="K10" s="4"/>
      <c r="L10" s="4"/>
      <c r="M10" s="4"/>
      <c r="N10" s="4"/>
      <c r="O10" s="4"/>
      <c r="P10" s="4"/>
      <c r="Q10" s="4"/>
      <c r="R10" s="4"/>
      <c r="S10" s="4"/>
      <c r="T10" s="4"/>
      <c r="U10" s="4"/>
    </row>
    <row r="11" spans="2:21" s="20" customFormat="1" ht="18.75" customHeight="1">
      <c r="B11" s="329" t="s">
        <v>334</v>
      </c>
      <c r="C11" s="419"/>
      <c r="D11" s="419"/>
      <c r="E11" s="419"/>
      <c r="F11" s="419"/>
      <c r="G11" s="419"/>
      <c r="H11" s="419"/>
      <c r="I11" s="419"/>
      <c r="J11" s="419"/>
      <c r="K11" s="419"/>
      <c r="L11" s="419"/>
      <c r="M11" s="419"/>
      <c r="N11" s="419"/>
      <c r="O11" s="419"/>
      <c r="P11" s="419"/>
      <c r="Q11" s="419"/>
      <c r="R11" s="419"/>
      <c r="S11" s="419"/>
      <c r="T11" s="419"/>
      <c r="U11" s="419"/>
    </row>
    <row r="12" spans="2:21" s="20" customFormat="1" ht="129" customHeight="1">
      <c r="B12" s="419"/>
      <c r="C12" s="419"/>
      <c r="D12" s="419"/>
      <c r="E12" s="419"/>
      <c r="F12" s="419"/>
      <c r="G12" s="419"/>
      <c r="H12" s="419"/>
      <c r="I12" s="419"/>
      <c r="J12" s="419"/>
      <c r="K12" s="419"/>
      <c r="L12" s="419"/>
      <c r="M12" s="419"/>
      <c r="N12" s="419"/>
      <c r="O12" s="419"/>
      <c r="P12" s="419"/>
      <c r="Q12" s="419"/>
      <c r="R12" s="419"/>
      <c r="S12" s="419"/>
      <c r="T12" s="419"/>
      <c r="U12" s="419"/>
    </row>
    <row r="13" spans="2:21" s="20" customFormat="1" ht="12" customHeight="1">
      <c r="B13" s="5"/>
      <c r="C13" s="4"/>
      <c r="D13" s="4"/>
      <c r="E13" s="4"/>
      <c r="F13" s="4"/>
      <c r="G13" s="4"/>
      <c r="H13" s="4"/>
      <c r="I13" s="4"/>
      <c r="J13" s="4"/>
      <c r="K13" s="4"/>
      <c r="L13" s="4"/>
      <c r="M13" s="4"/>
      <c r="N13" s="4"/>
      <c r="O13" s="4"/>
      <c r="P13" s="4"/>
      <c r="Q13" s="4"/>
      <c r="R13" s="4"/>
      <c r="S13" s="4"/>
      <c r="T13" s="4"/>
      <c r="U13" s="4"/>
    </row>
    <row r="14" spans="2:21" s="20" customFormat="1" ht="14.25">
      <c r="B14" s="4"/>
      <c r="C14" s="4"/>
      <c r="D14" s="4"/>
      <c r="E14" s="4"/>
      <c r="F14" s="4"/>
      <c r="G14" s="4"/>
      <c r="H14" s="4"/>
      <c r="I14" s="162" t="s">
        <v>16</v>
      </c>
      <c r="J14" s="162" t="s">
        <v>17</v>
      </c>
      <c r="K14" s="404" t="s">
        <v>18</v>
      </c>
      <c r="L14" s="405"/>
      <c r="M14" s="404" t="s">
        <v>37</v>
      </c>
      <c r="N14" s="405"/>
      <c r="O14" s="404" t="s">
        <v>38</v>
      </c>
      <c r="P14" s="405"/>
      <c r="Q14" s="404" t="s">
        <v>39</v>
      </c>
      <c r="R14" s="405"/>
      <c r="S14"/>
      <c r="T14"/>
      <c r="U14" s="4"/>
    </row>
    <row r="15" spans="2:21" s="20" customFormat="1" ht="9.75" customHeight="1">
      <c r="B15" s="4"/>
      <c r="C15" s="4"/>
      <c r="D15" s="4"/>
      <c r="E15" s="4"/>
      <c r="F15" s="4"/>
      <c r="G15" s="4"/>
      <c r="H15" s="4"/>
      <c r="I15" s="406" t="s">
        <v>310</v>
      </c>
      <c r="J15" s="406" t="s">
        <v>168</v>
      </c>
      <c r="K15" s="409" t="s">
        <v>169</v>
      </c>
      <c r="L15" s="410"/>
      <c r="M15" s="409" t="s">
        <v>309</v>
      </c>
      <c r="N15" s="410"/>
      <c r="O15" s="409" t="s">
        <v>170</v>
      </c>
      <c r="P15" s="410"/>
      <c r="Q15" s="409" t="s">
        <v>171</v>
      </c>
      <c r="R15" s="410"/>
      <c r="S15"/>
      <c r="T15"/>
      <c r="U15" s="4"/>
    </row>
    <row r="16" spans="2:21" s="20" customFormat="1" ht="4.5" customHeight="1">
      <c r="B16" s="4"/>
      <c r="C16" s="4"/>
      <c r="D16" s="4"/>
      <c r="E16" s="4"/>
      <c r="F16" s="4"/>
      <c r="G16" s="4"/>
      <c r="H16" s="4"/>
      <c r="I16" s="407"/>
      <c r="J16" s="407"/>
      <c r="K16" s="411"/>
      <c r="L16" s="412"/>
      <c r="M16" s="411"/>
      <c r="N16" s="412"/>
      <c r="O16" s="411"/>
      <c r="P16" s="412"/>
      <c r="Q16" s="411"/>
      <c r="R16" s="412"/>
      <c r="S16"/>
      <c r="T16"/>
      <c r="U16" s="4"/>
    </row>
    <row r="17" spans="2:21" s="20" customFormat="1" ht="14.25" customHeight="1">
      <c r="B17" s="4"/>
      <c r="C17" s="4"/>
      <c r="D17" s="4"/>
      <c r="E17" s="4"/>
      <c r="F17" s="4"/>
      <c r="G17" s="4"/>
      <c r="H17" s="4"/>
      <c r="I17" s="407"/>
      <c r="J17" s="407"/>
      <c r="K17" s="411"/>
      <c r="L17" s="412"/>
      <c r="M17" s="411"/>
      <c r="N17" s="412"/>
      <c r="O17" s="411"/>
      <c r="P17" s="412"/>
      <c r="Q17" s="411"/>
      <c r="R17" s="412"/>
      <c r="S17"/>
      <c r="T17"/>
      <c r="U17" s="4"/>
    </row>
    <row r="18" spans="2:21" s="20" customFormat="1" ht="18" customHeight="1">
      <c r="B18" s="4"/>
      <c r="C18" s="5" t="s">
        <v>166</v>
      </c>
      <c r="D18" s="4"/>
      <c r="E18" s="4"/>
      <c r="F18" s="4"/>
      <c r="G18" s="4"/>
      <c r="H18" s="4"/>
      <c r="I18" s="407"/>
      <c r="J18" s="407"/>
      <c r="K18" s="411"/>
      <c r="L18" s="412"/>
      <c r="M18" s="411"/>
      <c r="N18" s="412"/>
      <c r="O18" s="411"/>
      <c r="P18" s="412"/>
      <c r="Q18" s="411"/>
      <c r="R18" s="412"/>
      <c r="S18"/>
      <c r="T18"/>
      <c r="U18" s="4"/>
    </row>
    <row r="19" spans="2:21" s="20" customFormat="1" ht="18" customHeight="1">
      <c r="B19" s="4"/>
      <c r="C19" s="4"/>
      <c r="D19" s="4"/>
      <c r="E19" s="4"/>
      <c r="F19" s="4"/>
      <c r="G19" s="4"/>
      <c r="H19" s="4"/>
      <c r="I19" s="407"/>
      <c r="J19" s="407"/>
      <c r="K19" s="411"/>
      <c r="L19" s="412"/>
      <c r="M19" s="411"/>
      <c r="N19" s="412"/>
      <c r="O19" s="411"/>
      <c r="P19" s="412"/>
      <c r="Q19" s="411"/>
      <c r="R19" s="412"/>
      <c r="S19"/>
      <c r="T19"/>
      <c r="U19" s="4"/>
    </row>
    <row r="20" spans="2:21" s="20" customFormat="1" ht="13.5" customHeight="1">
      <c r="B20" s="4"/>
      <c r="C20" s="5" t="s">
        <v>167</v>
      </c>
      <c r="D20" s="4"/>
      <c r="E20" s="4"/>
      <c r="F20" s="4"/>
      <c r="G20" s="4"/>
      <c r="H20" s="4"/>
      <c r="I20" s="407"/>
      <c r="J20" s="407"/>
      <c r="K20" s="411"/>
      <c r="L20" s="412"/>
      <c r="M20" s="411"/>
      <c r="N20" s="412"/>
      <c r="O20" s="411"/>
      <c r="P20" s="412"/>
      <c r="Q20" s="411"/>
      <c r="R20" s="412"/>
      <c r="S20"/>
      <c r="T20"/>
      <c r="U20" s="4"/>
    </row>
    <row r="21" spans="2:21" s="20" customFormat="1" ht="9.75" customHeight="1">
      <c r="B21" s="4"/>
      <c r="C21" s="4"/>
      <c r="D21" s="4"/>
      <c r="E21" s="4"/>
      <c r="F21" s="4"/>
      <c r="G21" s="4"/>
      <c r="H21" s="4"/>
      <c r="I21" s="407"/>
      <c r="J21" s="407"/>
      <c r="K21" s="411"/>
      <c r="L21" s="412"/>
      <c r="M21" s="411"/>
      <c r="N21" s="412"/>
      <c r="O21" s="411"/>
      <c r="P21" s="412"/>
      <c r="Q21" s="411"/>
      <c r="R21" s="412"/>
      <c r="S21"/>
      <c r="T21"/>
      <c r="U21" s="4"/>
    </row>
    <row r="22" spans="2:21" s="20" customFormat="1" ht="14.25">
      <c r="B22" s="4"/>
      <c r="C22" s="4"/>
      <c r="D22" s="4"/>
      <c r="E22" s="4"/>
      <c r="F22" s="4"/>
      <c r="G22" s="4"/>
      <c r="H22" s="4"/>
      <c r="I22" s="407"/>
      <c r="J22" s="407"/>
      <c r="K22" s="411"/>
      <c r="L22" s="412"/>
      <c r="M22" s="411"/>
      <c r="N22" s="412"/>
      <c r="O22" s="411"/>
      <c r="P22" s="412"/>
      <c r="Q22" s="411"/>
      <c r="R22" s="412"/>
      <c r="S22"/>
      <c r="T22"/>
      <c r="U22" s="4"/>
    </row>
    <row r="23" spans="2:21" s="20" customFormat="1" ht="31.5" customHeight="1">
      <c r="B23" s="4"/>
      <c r="C23" s="4"/>
      <c r="D23" s="4"/>
      <c r="E23" s="4"/>
      <c r="F23" s="4"/>
      <c r="G23" s="4"/>
      <c r="H23" s="4"/>
      <c r="I23" s="408"/>
      <c r="J23" s="408"/>
      <c r="K23" s="413"/>
      <c r="L23" s="414"/>
      <c r="M23" s="413"/>
      <c r="N23" s="414"/>
      <c r="O23" s="413"/>
      <c r="P23" s="414"/>
      <c r="Q23" s="413"/>
      <c r="R23" s="414"/>
      <c r="S23"/>
      <c r="T23"/>
      <c r="U23" s="4"/>
    </row>
    <row r="24" spans="2:21" s="20" customFormat="1" ht="63" customHeight="1">
      <c r="B24" s="4"/>
      <c r="C24" s="4"/>
      <c r="D24" s="4"/>
      <c r="E24" s="4"/>
      <c r="F24" s="30"/>
      <c r="G24" s="30"/>
      <c r="H24" s="205" t="s">
        <v>172</v>
      </c>
      <c r="I24" s="99" t="s">
        <v>41</v>
      </c>
      <c r="J24" s="100" t="s">
        <v>173</v>
      </c>
      <c r="K24" s="101" t="s">
        <v>175</v>
      </c>
      <c r="L24" s="101" t="s">
        <v>41</v>
      </c>
      <c r="M24" s="101" t="s">
        <v>175</v>
      </c>
      <c r="N24" s="101" t="s">
        <v>41</v>
      </c>
      <c r="O24" s="101" t="s">
        <v>176</v>
      </c>
      <c r="P24" s="101" t="s">
        <v>41</v>
      </c>
      <c r="Q24" s="101" t="s">
        <v>176</v>
      </c>
      <c r="R24" s="101" t="s">
        <v>41</v>
      </c>
      <c r="S24" s="107"/>
      <c r="T24" s="107"/>
      <c r="U24" s="4"/>
    </row>
    <row r="25" spans="2:21" s="20" customFormat="1" ht="14.25">
      <c r="B25" s="7" t="s">
        <v>7</v>
      </c>
      <c r="C25" s="9" t="s">
        <v>177</v>
      </c>
      <c r="D25" s="7"/>
      <c r="E25" s="4"/>
      <c r="F25" s="4"/>
      <c r="G25" s="4"/>
      <c r="H25" s="4"/>
      <c r="I25" s="233">
        <v>20190.149688953377</v>
      </c>
      <c r="J25" s="175" t="s">
        <v>364</v>
      </c>
      <c r="K25" s="176">
        <f>_xlfn.IFERROR(10000*(L25/'Resultados principales y resume'!$P$12),"")</f>
        <v>-4.9794383698017235</v>
      </c>
      <c r="L25" s="267">
        <v>-11.850529</v>
      </c>
      <c r="M25" s="176">
        <f>_xlfn.IFERROR(10000*(N25/'Resultados principales y resume'!$P$12),"")</f>
        <v>0</v>
      </c>
      <c r="N25" s="267">
        <v>0</v>
      </c>
      <c r="O25" s="176">
        <f>_xlfn.IFERROR(10000*(P25/'Resultados principales y resume'!$P$12),"")</f>
        <v>53.62584383918526</v>
      </c>
      <c r="P25" s="267">
        <v>127.62375399999999</v>
      </c>
      <c r="Q25" s="176">
        <f>_xlfn.IFERROR(10000*(R25/'Resultados principales y resume'!$P$12),"")</f>
        <v>-48.64640546938353</v>
      </c>
      <c r="R25" s="267">
        <f>-1*((IF(L25="","0",L25)+IF(N25="","0",N25)+IF(P25="","0",P25)))</f>
        <v>-115.773225</v>
      </c>
      <c r="S25" s="108"/>
      <c r="T25" s="108"/>
      <c r="U25" s="4"/>
    </row>
    <row r="26" spans="2:21" s="20" customFormat="1" ht="14.25">
      <c r="B26" s="8" t="s">
        <v>8</v>
      </c>
      <c r="C26" s="7" t="s">
        <v>178</v>
      </c>
      <c r="D26" s="8"/>
      <c r="E26" s="4"/>
      <c r="F26" s="4"/>
      <c r="G26" s="4"/>
      <c r="H26" s="4"/>
      <c r="I26" s="234">
        <v>458.384037152</v>
      </c>
      <c r="J26" s="104">
        <v>0</v>
      </c>
      <c r="K26" s="125">
        <f>_xlfn.IFERROR(10000*(L26/'Resultados principales y resume'!$P$12),"")</f>
        <v>0</v>
      </c>
      <c r="L26" s="268">
        <v>0</v>
      </c>
      <c r="M26" s="125">
        <f>_xlfn.IFERROR(10000*(N26/'Resultados principales y resume'!$P$12),"")</f>
        <v>0</v>
      </c>
      <c r="N26" s="268">
        <v>0</v>
      </c>
      <c r="O26" s="125">
        <f>_xlfn.IFERROR(10000*(P26/'Resultados principales y resume'!$P$12),"")</f>
        <v>0</v>
      </c>
      <c r="P26" s="268">
        <v>0</v>
      </c>
      <c r="Q26" s="125">
        <f>_xlfn.IFERROR(10000*(R26/'Resultados principales y resume'!$P$12),"")</f>
        <v>0</v>
      </c>
      <c r="R26" s="269">
        <f aca="true" t="shared" si="0" ref="R26:R33">-1*((IF(L26="","0",L26)+IF(N26="","0",N26)+IF(P26="","0",P26)))</f>
        <v>0</v>
      </c>
      <c r="S26" s="108"/>
      <c r="T26" s="108"/>
      <c r="U26" s="4"/>
    </row>
    <row r="27" spans="2:21" s="20" customFormat="1" ht="14.25">
      <c r="B27" s="8" t="s">
        <v>9</v>
      </c>
      <c r="C27" s="7" t="s">
        <v>179</v>
      </c>
      <c r="D27" s="8"/>
      <c r="E27" s="4"/>
      <c r="F27" s="4"/>
      <c r="G27" s="4"/>
      <c r="H27" s="4"/>
      <c r="I27" s="234">
        <v>739.2088481166542</v>
      </c>
      <c r="J27" s="104">
        <v>0</v>
      </c>
      <c r="K27" s="125">
        <f>_xlfn.IFERROR(10000*(L27/'Resultados principales y resume'!$P$12),"")</f>
        <v>0</v>
      </c>
      <c r="L27" s="268">
        <v>0</v>
      </c>
      <c r="M27" s="125">
        <f>_xlfn.IFERROR(10000*(N27/'Resultados principales y resume'!$P$12),"")</f>
        <v>0</v>
      </c>
      <c r="N27" s="268">
        <v>0</v>
      </c>
      <c r="O27" s="125">
        <f>_xlfn.IFERROR(10000*(P27/'Resultados principales y resume'!$P$12),"")</f>
        <v>0</v>
      </c>
      <c r="P27" s="268">
        <v>0</v>
      </c>
      <c r="Q27" s="125">
        <f>_xlfn.IFERROR(10000*(R27/'Resultados principales y resume'!$P$12),"")</f>
        <v>0</v>
      </c>
      <c r="R27" s="269">
        <f t="shared" si="0"/>
        <v>0</v>
      </c>
      <c r="S27" s="108"/>
      <c r="T27" s="108"/>
      <c r="U27" s="4"/>
    </row>
    <row r="28" spans="2:21" s="20" customFormat="1" ht="15" thickBot="1">
      <c r="B28" s="8" t="s">
        <v>10</v>
      </c>
      <c r="C28" s="7" t="s">
        <v>180</v>
      </c>
      <c r="D28" s="8"/>
      <c r="E28" s="4"/>
      <c r="F28" s="4"/>
      <c r="G28" s="4"/>
      <c r="H28" s="4"/>
      <c r="I28" s="234">
        <v>5847.362000950369</v>
      </c>
      <c r="J28" s="104" t="s">
        <v>365</v>
      </c>
      <c r="K28" s="125">
        <f>_xlfn.IFERROR(10000*(L28/'Resultados principales y resume'!$P$12),"")</f>
        <v>0</v>
      </c>
      <c r="L28" s="269">
        <v>0</v>
      </c>
      <c r="M28" s="125">
        <f>_xlfn.IFERROR(10000*(N28/'Resultados principales y resume'!$P$12),"")</f>
        <v>0</v>
      </c>
      <c r="N28" s="269">
        <v>0</v>
      </c>
      <c r="O28" s="125">
        <f>_xlfn.IFERROR(10000*(P28/'Resultados principales y resume'!$P$12),"")</f>
        <v>10.840141262441264</v>
      </c>
      <c r="P28" s="269">
        <v>25.798373</v>
      </c>
      <c r="Q28" s="125">
        <f>_xlfn.IFERROR(10000*(R28/'Resultados principales y resume'!$P$12),"")</f>
        <v>-10.840141262441264</v>
      </c>
      <c r="R28" s="269">
        <f t="shared" si="0"/>
        <v>-25.798373</v>
      </c>
      <c r="S28" s="109"/>
      <c r="T28" s="109"/>
      <c r="U28" s="4"/>
    </row>
    <row r="29" spans="2:21" s="20" customFormat="1" ht="15" thickBot="1">
      <c r="B29" s="4" t="s">
        <v>11</v>
      </c>
      <c r="C29" s="226" t="s">
        <v>181</v>
      </c>
      <c r="D29" s="8"/>
      <c r="E29" s="19"/>
      <c r="F29" s="19"/>
      <c r="G29" s="19"/>
      <c r="H29" s="19"/>
      <c r="I29" s="235">
        <v>1315.7894333699094</v>
      </c>
      <c r="J29" s="178" t="s">
        <v>366</v>
      </c>
      <c r="K29" s="237"/>
      <c r="L29" s="270"/>
      <c r="M29" s="237"/>
      <c r="N29" s="271"/>
      <c r="O29" s="179">
        <f>_xlfn.IFERROR(10000*(P29/'Resultados principales y resume'!$P$12),"")</f>
        <v>10.840141262441264</v>
      </c>
      <c r="P29" s="272">
        <v>25.798373</v>
      </c>
      <c r="Q29" s="179">
        <f>_xlfn.IFERROR(10000*(R29/'Resultados principales y resume'!$P$12),"")</f>
        <v>-10.840141262441264</v>
      </c>
      <c r="R29" s="273">
        <f t="shared" si="0"/>
        <v>-25.798373</v>
      </c>
      <c r="S29" s="108"/>
      <c r="T29" s="108"/>
      <c r="U29" s="4"/>
    </row>
    <row r="30" spans="2:21" s="20" customFormat="1" ht="15" thickBot="1">
      <c r="B30" s="4" t="s">
        <v>12</v>
      </c>
      <c r="C30" s="18" t="s">
        <v>182</v>
      </c>
      <c r="D30" s="8"/>
      <c r="E30" s="19"/>
      <c r="F30" s="19"/>
      <c r="G30" s="19"/>
      <c r="H30" s="19"/>
      <c r="I30" s="235">
        <v>3326.033192722497</v>
      </c>
      <c r="J30" s="178">
        <v>0</v>
      </c>
      <c r="K30" s="179">
        <f>_xlfn.IFERROR(10000*(L30/'Resultados principales y resume'!$P$12),"")</f>
        <v>0</v>
      </c>
      <c r="L30" s="272">
        <v>0</v>
      </c>
      <c r="M30" s="179">
        <f>_xlfn.IFERROR(10000*(N30/'Resultados principales y resume'!$P$12),"")</f>
        <v>0</v>
      </c>
      <c r="N30" s="272">
        <v>0</v>
      </c>
      <c r="O30" s="179">
        <f>_xlfn.IFERROR(10000*(P30/'Resultados principales y resume'!$P$12),"")</f>
        <v>0</v>
      </c>
      <c r="P30" s="272">
        <v>0</v>
      </c>
      <c r="Q30" s="179">
        <f>_xlfn.IFERROR(10000*(R30/'Resultados principales y resume'!$P$12),"")</f>
        <v>0</v>
      </c>
      <c r="R30" s="273">
        <f t="shared" si="0"/>
        <v>0</v>
      </c>
      <c r="S30" s="108"/>
      <c r="T30" s="108"/>
      <c r="U30" s="4"/>
    </row>
    <row r="31" spans="2:21" s="20" customFormat="1" ht="15" thickBot="1">
      <c r="B31" s="4" t="s">
        <v>13</v>
      </c>
      <c r="C31" s="18" t="s">
        <v>183</v>
      </c>
      <c r="D31" s="8"/>
      <c r="E31" s="19"/>
      <c r="F31" s="19"/>
      <c r="G31" s="19"/>
      <c r="H31" s="19"/>
      <c r="I31" s="235">
        <v>1205.5393748579634</v>
      </c>
      <c r="J31" s="178">
        <v>0</v>
      </c>
      <c r="K31" s="237"/>
      <c r="L31" s="270"/>
      <c r="M31" s="237"/>
      <c r="N31" s="271"/>
      <c r="O31" s="179">
        <f>_xlfn.IFERROR(10000*(P31/'Resultados principales y resume'!$P$12),"")</f>
        <v>0</v>
      </c>
      <c r="P31" s="272">
        <v>0</v>
      </c>
      <c r="Q31" s="179">
        <f>_xlfn.IFERROR(10000*(R31/'Resultados principales y resume'!$P$12),"")</f>
        <v>0</v>
      </c>
      <c r="R31" s="273">
        <f t="shared" si="0"/>
        <v>0</v>
      </c>
      <c r="S31" s="108"/>
      <c r="T31" s="108"/>
      <c r="U31" s="4"/>
    </row>
    <row r="32" spans="2:21" s="20" customFormat="1" ht="14.25">
      <c r="B32" s="8" t="s">
        <v>14</v>
      </c>
      <c r="C32" s="7" t="s">
        <v>184</v>
      </c>
      <c r="D32" s="8"/>
      <c r="E32" s="4"/>
      <c r="F32" s="4"/>
      <c r="G32" s="4"/>
      <c r="H32" s="4"/>
      <c r="I32" s="234">
        <v>12278.655638882401</v>
      </c>
      <c r="J32" s="104" t="s">
        <v>366</v>
      </c>
      <c r="K32" s="125">
        <f>_xlfn.IFERROR(10000*(L32/'Resultados principales y resume'!$P$12),"")</f>
        <v>-4.9794383698017235</v>
      </c>
      <c r="L32" s="268">
        <v>-11.850529</v>
      </c>
      <c r="M32" s="125">
        <f>_xlfn.IFERROR(10000*(N32/'Resultados principales y resume'!$P$12),"")</f>
        <v>0</v>
      </c>
      <c r="N32" s="268">
        <v>0</v>
      </c>
      <c r="O32" s="125">
        <f>_xlfn.IFERROR(10000*(P32/'Resultados principales y resume'!$P$12),"")</f>
        <v>42.78570257674399</v>
      </c>
      <c r="P32" s="268">
        <v>101.825381</v>
      </c>
      <c r="Q32" s="125">
        <f>_xlfn.IFERROR(10000*(R32/'Resultados principales y resume'!$P$12),"")</f>
        <v>-37.80626420694227</v>
      </c>
      <c r="R32" s="269">
        <f t="shared" si="0"/>
        <v>-89.974852</v>
      </c>
      <c r="S32" s="108"/>
      <c r="T32" s="108"/>
      <c r="U32" s="4"/>
    </row>
    <row r="33" spans="2:21" s="20" customFormat="1" ht="14.25">
      <c r="B33" s="8" t="s">
        <v>15</v>
      </c>
      <c r="C33" s="7" t="s">
        <v>185</v>
      </c>
      <c r="D33" s="8"/>
      <c r="E33" s="4"/>
      <c r="F33" s="4"/>
      <c r="G33" s="4"/>
      <c r="H33" s="4"/>
      <c r="I33" s="234">
        <v>799.2582940533036</v>
      </c>
      <c r="J33" s="104">
        <v>0</v>
      </c>
      <c r="K33" s="125">
        <f>_xlfn.IFERROR(10000*(L33/'Resultados principales y resume'!$P$12),"")</f>
        <v>0</v>
      </c>
      <c r="L33" s="268">
        <v>0</v>
      </c>
      <c r="M33" s="125">
        <f>_xlfn.IFERROR(10000*(N33/'Resultados principales y resume'!$P$12),"")</f>
        <v>0</v>
      </c>
      <c r="N33" s="268">
        <v>0</v>
      </c>
      <c r="O33" s="125">
        <f>_xlfn.IFERROR(10000*(P33/'Resultados principales y resume'!$P$12),"")</f>
        <v>0</v>
      </c>
      <c r="P33" s="268">
        <v>0</v>
      </c>
      <c r="Q33" s="125">
        <f>_xlfn.IFERROR(10000*(R33/'Resultados principales y resume'!$P$12),"")</f>
        <v>0</v>
      </c>
      <c r="R33" s="269">
        <f t="shared" si="0"/>
        <v>0</v>
      </c>
      <c r="S33" s="108"/>
      <c r="T33" s="108"/>
      <c r="U33" s="4"/>
    </row>
    <row r="34" spans="2:21" s="20" customFormat="1" ht="14.25">
      <c r="B34" s="8"/>
      <c r="C34" s="7"/>
      <c r="D34" s="8"/>
      <c r="E34" s="4"/>
      <c r="F34" s="4"/>
      <c r="G34" s="4"/>
      <c r="H34" s="4"/>
      <c r="I34" s="121"/>
      <c r="J34" s="121"/>
      <c r="K34" s="126"/>
      <c r="L34" s="126"/>
      <c r="M34" s="126"/>
      <c r="N34" s="126"/>
      <c r="O34" s="126"/>
      <c r="P34" s="126"/>
      <c r="Q34" s="126"/>
      <c r="R34" s="191"/>
      <c r="S34" s="8"/>
      <c r="T34" s="8"/>
      <c r="U34" s="4"/>
    </row>
    <row r="35" spans="2:21" s="20" customFormat="1" ht="14.25">
      <c r="B35" s="8" t="s">
        <v>49</v>
      </c>
      <c r="C35" s="9" t="s">
        <v>186</v>
      </c>
      <c r="D35" s="8"/>
      <c r="E35" s="4"/>
      <c r="F35" s="4"/>
      <c r="G35" s="4"/>
      <c r="H35" s="4"/>
      <c r="I35" s="121"/>
      <c r="J35" s="121"/>
      <c r="K35" s="126"/>
      <c r="L35" s="126"/>
      <c r="M35" s="126"/>
      <c r="N35" s="126"/>
      <c r="O35" s="126"/>
      <c r="P35" s="126"/>
      <c r="Q35" s="126"/>
      <c r="R35" s="191"/>
      <c r="S35" s="8"/>
      <c r="T35" s="8"/>
      <c r="U35" s="4"/>
    </row>
    <row r="36" spans="2:21" s="20" customFormat="1" ht="15" thickBot="1">
      <c r="B36" s="8"/>
      <c r="C36" s="95" t="s">
        <v>187</v>
      </c>
      <c r="D36" s="95" t="s">
        <v>188</v>
      </c>
      <c r="E36" s="4"/>
      <c r="F36" s="4"/>
      <c r="G36" s="4"/>
      <c r="H36" s="4"/>
      <c r="I36" s="121"/>
      <c r="J36" s="121"/>
      <c r="K36" s="126"/>
      <c r="L36" s="126"/>
      <c r="M36" s="126"/>
      <c r="N36" s="126"/>
      <c r="O36" s="126"/>
      <c r="P36" s="126"/>
      <c r="Q36" s="126"/>
      <c r="R36" s="191"/>
      <c r="S36" s="8"/>
      <c r="T36" s="8"/>
      <c r="U36" s="4"/>
    </row>
    <row r="37" spans="2:21" s="20" customFormat="1" ht="15" customHeight="1" thickBot="1">
      <c r="B37" s="8"/>
      <c r="C37" s="7" t="s">
        <v>367</v>
      </c>
      <c r="D37" s="8" t="s">
        <v>370</v>
      </c>
      <c r="E37" s="4"/>
      <c r="F37" s="4"/>
      <c r="G37" s="4"/>
      <c r="H37" s="4"/>
      <c r="I37" s="274">
        <v>5159.4277</v>
      </c>
      <c r="J37" s="275"/>
      <c r="K37" s="276">
        <f>_xlfn.IFERROR(IF(10000*(L37/'Resultados principales y resume'!$P$12)=0,"",(10000*(L37/'Resultados principales y resume'!$P$12))),"")</f>
        <v>-2.855804387792678</v>
      </c>
      <c r="L37" s="268">
        <v>-6.796508</v>
      </c>
      <c r="M37" s="125">
        <f>_xlfn.IFERROR(IF(10000*(N37/'Resultados principales y resume'!$P$12)=0,"",(10000*(N37/'Resultados principales y resume'!$P$12))),"")</f>
      </c>
      <c r="N37" s="268">
        <v>0</v>
      </c>
      <c r="O37" s="125">
        <f>_xlfn.IFERROR(IF(10000*(P37/'Resultados principales y resume'!$P$12)=0,"",(10000*(P37/'Resultados principales y resume'!$P$12))),"")</f>
        <v>24.037722006290423</v>
      </c>
      <c r="P37" s="268">
        <v>57.207199</v>
      </c>
      <c r="Q37" s="125">
        <f>_xlfn.IFERROR(IF(10000*(R37/'Resultados principales y resume'!$P$12)=0,"",(10000*(R37/'Resultados principales y resume'!$P$12))),"")</f>
        <v>-21.181917618497746</v>
      </c>
      <c r="R37" s="269">
        <f>IF(C37="","",-1*(IF(L37="","0",L37)+IF(N37="","0",N37)+IF(P37="","0",P37)))</f>
        <v>-50.410691</v>
      </c>
      <c r="S37" s="108"/>
      <c r="T37" s="108"/>
      <c r="U37" s="4"/>
    </row>
    <row r="38" spans="2:21" s="20" customFormat="1" ht="15" customHeight="1" thickBot="1">
      <c r="B38" s="8"/>
      <c r="C38" s="7" t="s">
        <v>368</v>
      </c>
      <c r="D38" s="8" t="s">
        <v>370</v>
      </c>
      <c r="E38" s="4"/>
      <c r="F38" s="4"/>
      <c r="G38" s="4"/>
      <c r="H38" s="4"/>
      <c r="I38" s="274">
        <v>5070.2374</v>
      </c>
      <c r="J38" s="193"/>
      <c r="K38" s="276">
        <f>_xlfn.IFERROR(IF(10000*(L38/'Resultados principales y resume'!$P$12)=0,"",(10000*(L38/'Resultados principales y resume'!$P$12))),"")</f>
        <v>-2.123633982009046</v>
      </c>
      <c r="L38" s="268">
        <v>-5.054021</v>
      </c>
      <c r="M38" s="125">
        <f>_xlfn.IFERROR(IF(10000*(N38/'Resultados principales y resume'!$P$12)=0,"",(10000*(N38/'Resultados principales y resume'!$P$12))),"")</f>
      </c>
      <c r="N38" s="268">
        <v>0</v>
      </c>
      <c r="O38" s="125">
        <f>_xlfn.IFERROR(IF(10000*(P38/'Resultados principales y resume'!$P$12)=0,"",(10000*(P38/'Resultados principales y resume'!$P$12))),"")</f>
        <v>18.747980570453574</v>
      </c>
      <c r="P38" s="268">
        <v>44.618182</v>
      </c>
      <c r="Q38" s="125">
        <f>_xlfn.IFERROR(IF(10000*(R38/'Resultados principales y resume'!$P$12)=0,"",(10000*(R38/'Resultados principales y resume'!$P$12))),"")</f>
        <v>-16.624346588444528</v>
      </c>
      <c r="R38" s="269">
        <f>IF(C38="","",-1*(IF(L38="","0",L38)+IF(N38="","0",N38)+IF(P38="","0",P38)))</f>
        <v>-39.564161</v>
      </c>
      <c r="S38" s="108"/>
      <c r="T38" s="108"/>
      <c r="U38" s="4"/>
    </row>
    <row r="39" spans="2:21" s="20" customFormat="1" ht="15" customHeight="1">
      <c r="B39" s="8"/>
      <c r="C39" s="7" t="s">
        <v>369</v>
      </c>
      <c r="D39" s="8" t="s">
        <v>370</v>
      </c>
      <c r="E39" s="4"/>
      <c r="F39" s="4"/>
      <c r="G39" s="4"/>
      <c r="H39" s="4"/>
      <c r="I39" s="277">
        <v>1315.7894</v>
      </c>
      <c r="J39" s="278"/>
      <c r="K39" s="276">
        <f>_xlfn.IFERROR(IF(10000*(L39/'Resultados principales y resume'!$P$12)=0,"",(10000*(L39/'Resultados principales y resume'!$P$12))),"")</f>
      </c>
      <c r="L39" s="279">
        <v>0</v>
      </c>
      <c r="M39" s="125">
        <f>_xlfn.IFERROR(IF(10000*(N39/'Resultados principales y resume'!$P$12)=0,"",(10000*(N39/'Resultados principales y resume'!$P$12))),"")</f>
      </c>
      <c r="N39" s="279">
        <v>0</v>
      </c>
      <c r="O39" s="125">
        <f>_xlfn.IFERROR(IF(10000*(P39/'Resultados principales y resume'!$P$12)=0,"",(10000*(P39/'Resultados principales y resume'!$P$12))),"")</f>
        <v>10.840141262441264</v>
      </c>
      <c r="P39" s="279">
        <v>25.798373</v>
      </c>
      <c r="Q39" s="125">
        <f>_xlfn.IFERROR(IF(10000*(R39/'Resultados principales y resume'!$P$12)=0,"",(10000*(R39/'Resultados principales y resume'!$P$12))),"")</f>
        <v>-10.840141262441264</v>
      </c>
      <c r="R39" s="269">
        <f>IF(C39="","",-1*(IF(L39="","0",L39)+IF(N39="","0",N39)+IF(P39="","0",P39)))</f>
        <v>-25.798373</v>
      </c>
      <c r="S39" s="108"/>
      <c r="T39" s="108"/>
      <c r="U39" s="4"/>
    </row>
    <row r="40" spans="2:21" s="20" customFormat="1" ht="15" customHeight="1">
      <c r="B40" s="8"/>
      <c r="C40" s="7"/>
      <c r="D40" s="8"/>
      <c r="E40" s="4"/>
      <c r="F40" s="4"/>
      <c r="G40" s="4"/>
      <c r="H40" s="4"/>
      <c r="I40" s="103"/>
      <c r="J40" s="96"/>
      <c r="K40" s="125">
        <f>_xlfn.IFERROR(IF(10000*(L40/'Resultados principales y resume'!$P$12)=0,"",(10000*(L40/'Resultados principales y resume'!$P$12))),"")</f>
      </c>
      <c r="L40" s="192"/>
      <c r="M40" s="125">
        <f>_xlfn.IFERROR(IF(10000*(N40/'Resultados principales y resume'!$P$12)=0,"",(10000*(N40/'Resultados principales y resume'!$P$12))),"")</f>
      </c>
      <c r="N40" s="192"/>
      <c r="O40" s="125">
        <f>_xlfn.IFERROR(IF(10000*(P41/'Resultados principales y resume'!$P$12)=0,"",(10000*(P41/'Resultados principales y resume'!$P$12))),"")</f>
      </c>
      <c r="P40" s="192"/>
      <c r="Q40" s="125">
        <f>_xlfn.IFERROR(IF(10000*(R40/'Resultados principales y resume'!$P$12)=0,"",(10000*(R40/'Resultados principales y resume'!$P$12))),"")</f>
      </c>
      <c r="R40" s="125">
        <f aca="true" t="shared" si="1" ref="R40:R46">IF(C40="","",-1*(IF(L40="","0",L40)+IF(N40="","0",N40)+IF(P40="","0",P40)))</f>
      </c>
      <c r="S40" s="108"/>
      <c r="T40" s="108"/>
      <c r="U40" s="4"/>
    </row>
    <row r="41" spans="2:21" s="20" customFormat="1" ht="15" customHeight="1">
      <c r="B41" s="8"/>
      <c r="C41" s="7"/>
      <c r="D41" s="8"/>
      <c r="E41" s="4"/>
      <c r="F41" s="4"/>
      <c r="G41" s="4"/>
      <c r="H41" s="4"/>
      <c r="I41" s="103"/>
      <c r="J41" s="96"/>
      <c r="K41" s="125">
        <f>_xlfn.IFERROR(IF(10000*(L41/'Resultados principales y resume'!$P$12)=0,"",(10000*(L41/'Resultados principales y resume'!$P$12))),"")</f>
      </c>
      <c r="L41" s="192"/>
      <c r="M41" s="125">
        <f>_xlfn.IFERROR(IF(10000*(N41/'Resultados principales y resume'!$P$12)=0,"",(10000*(N41/'Resultados principales y resume'!$P$12))),"")</f>
      </c>
      <c r="N41" s="192"/>
      <c r="O41" s="125">
        <f>_xlfn.IFERROR(IF(10000*(P42/'Resultados principales y resume'!$P$12)=0,"",(10000*(P42/'Resultados principales y resume'!$P$12))),"")</f>
      </c>
      <c r="P41" s="192"/>
      <c r="Q41" s="125">
        <f>_xlfn.IFERROR(IF(10000*(R41/'Resultados principales y resume'!$P$12)=0,"",(10000*(R41/'Resultados principales y resume'!$P$12))),"")</f>
      </c>
      <c r="R41" s="125">
        <f t="shared" si="1"/>
      </c>
      <c r="S41" s="108"/>
      <c r="T41" s="108"/>
      <c r="U41" s="4"/>
    </row>
    <row r="42" spans="2:21" s="20" customFormat="1" ht="15" customHeight="1">
      <c r="B42" s="8"/>
      <c r="C42" s="7"/>
      <c r="D42" s="8"/>
      <c r="E42" s="4"/>
      <c r="F42" s="4"/>
      <c r="G42" s="4"/>
      <c r="H42" s="4"/>
      <c r="I42" s="103"/>
      <c r="J42" s="96"/>
      <c r="K42" s="125">
        <f>_xlfn.IFERROR(IF(10000*(L42/'Resultados principales y resume'!$P$12)=0,"",(10000*(L42/'Resultados principales y resume'!$P$12))),"")</f>
      </c>
      <c r="L42" s="192"/>
      <c r="M42" s="125">
        <f>_xlfn.IFERROR(IF(10000*(N42/'Resultados principales y resume'!$P$12)=0,"",(10000*(N42/'Resultados principales y resume'!$P$12))),"")</f>
      </c>
      <c r="N42" s="192"/>
      <c r="O42" s="125">
        <f>_xlfn.IFERROR(IF(10000*(P43/'Resultados principales y resume'!$P$12)=0,"",(10000*(P43/'Resultados principales y resume'!$P$12))),"")</f>
      </c>
      <c r="P42" s="192"/>
      <c r="Q42" s="125">
        <f>_xlfn.IFERROR(IF(10000*(R42/'Resultados principales y resume'!$P$12)=0,"",(10000*(R42/'Resultados principales y resume'!$P$12))),"")</f>
      </c>
      <c r="R42" s="125">
        <f t="shared" si="1"/>
      </c>
      <c r="S42" s="108"/>
      <c r="T42" s="108"/>
      <c r="U42" s="4"/>
    </row>
    <row r="43" spans="2:21" s="20" customFormat="1" ht="15" customHeight="1">
      <c r="B43" s="8"/>
      <c r="C43" s="7"/>
      <c r="D43" s="8"/>
      <c r="E43" s="4"/>
      <c r="F43" s="4"/>
      <c r="G43" s="4"/>
      <c r="H43" s="4"/>
      <c r="I43" s="103"/>
      <c r="J43" s="96"/>
      <c r="K43" s="125">
        <f>_xlfn.IFERROR(IF(10000*(L43/'Resultados principales y resume'!$P$12)=0,"",(10000*(L43/'Resultados principales y resume'!$P$12))),"")</f>
      </c>
      <c r="L43" s="192"/>
      <c r="M43" s="125">
        <f>_xlfn.IFERROR(IF(10000*(N43/'Resultados principales y resume'!$P$12)=0,"",(10000*(N43/'Resultados principales y resume'!$P$12))),"")</f>
      </c>
      <c r="N43" s="192"/>
      <c r="O43" s="125">
        <f>_xlfn.IFERROR(IF(10000*(P44/'Resultados principales y resume'!$P$12)=0,"",(10000*(P44/'Resultados principales y resume'!$P$12))),"")</f>
      </c>
      <c r="P43" s="192"/>
      <c r="Q43" s="125">
        <f>_xlfn.IFERROR(IF(10000*(R43/'Resultados principales y resume'!$P$12)=0,"",(10000*(R43/'Resultados principales y resume'!$P$12))),"")</f>
      </c>
      <c r="R43" s="125">
        <f t="shared" si="1"/>
      </c>
      <c r="S43" s="108"/>
      <c r="T43" s="108"/>
      <c r="U43" s="4"/>
    </row>
    <row r="44" spans="2:21" s="20" customFormat="1" ht="15" customHeight="1">
      <c r="B44" s="8"/>
      <c r="C44" s="7"/>
      <c r="D44" s="8"/>
      <c r="E44" s="4"/>
      <c r="F44" s="4"/>
      <c r="G44" s="4"/>
      <c r="H44" s="4"/>
      <c r="I44" s="103"/>
      <c r="J44" s="96"/>
      <c r="K44" s="125">
        <f>_xlfn.IFERROR(IF(10000*(L44/'Resultados principales y resume'!$P$12)=0,"",(10000*(L44/'Resultados principales y resume'!$P$12))),"")</f>
      </c>
      <c r="L44" s="192"/>
      <c r="M44" s="125">
        <f>_xlfn.IFERROR(IF(10000*(N44/'Resultados principales y resume'!$P$12)=0,"",(10000*(N44/'Resultados principales y resume'!$P$12))),"")</f>
      </c>
      <c r="N44" s="192"/>
      <c r="O44" s="125">
        <f>_xlfn.IFERROR(IF(10000*(P45/'Resultados principales y resume'!$P$12)=0,"",(10000*(P45/'Resultados principales y resume'!$P$12))),"")</f>
      </c>
      <c r="P44" s="192"/>
      <c r="Q44" s="125">
        <f>_xlfn.IFERROR(IF(10000*(R44/'Resultados principales y resume'!$P$12)=0,"",(10000*(R44/'Resultados principales y resume'!$P$12))),"")</f>
      </c>
      <c r="R44" s="125">
        <f t="shared" si="1"/>
      </c>
      <c r="S44" s="108"/>
      <c r="T44" s="108"/>
      <c r="U44" s="4"/>
    </row>
    <row r="45" spans="2:21" s="20" customFormat="1" ht="15" customHeight="1">
      <c r="B45" s="8"/>
      <c r="C45" s="7"/>
      <c r="D45" s="8"/>
      <c r="E45" s="4"/>
      <c r="F45" s="4"/>
      <c r="G45" s="4"/>
      <c r="H45" s="4"/>
      <c r="I45" s="103"/>
      <c r="J45" s="96"/>
      <c r="K45" s="125">
        <f>_xlfn.IFERROR(IF(10000*(L45/'Resultados principales y resume'!$P$12)=0,"",(10000*(L45/'Resultados principales y resume'!$P$12))),"")</f>
      </c>
      <c r="L45" s="192"/>
      <c r="M45" s="125">
        <f>_xlfn.IFERROR(IF(10000*(N45/'Resultados principales y resume'!$P$12)=0,"",(10000*(N45/'Resultados principales y resume'!$P$12))),"")</f>
      </c>
      <c r="N45" s="192"/>
      <c r="O45" s="125">
        <f>_xlfn.IFERROR(IF(10000*(P46/'Resultados principales y resume'!$P$12)=0,"",(10000*(P46/'Resultados principales y resume'!$P$12))),"")</f>
      </c>
      <c r="P45" s="192"/>
      <c r="Q45" s="125">
        <f>_xlfn.IFERROR(IF(10000*(R45/'Resultados principales y resume'!$P$12)=0,"",(10000*(R45/'Resultados principales y resume'!$P$12))),"")</f>
      </c>
      <c r="R45" s="125">
        <f t="shared" si="1"/>
      </c>
      <c r="S45" s="108"/>
      <c r="T45" s="108"/>
      <c r="U45" s="4"/>
    </row>
    <row r="46" spans="2:21" s="20" customFormat="1" ht="15" customHeight="1">
      <c r="B46" s="8"/>
      <c r="C46" s="7"/>
      <c r="D46" s="8"/>
      <c r="E46" s="4"/>
      <c r="F46" s="4"/>
      <c r="G46" s="4"/>
      <c r="H46" s="4"/>
      <c r="I46" s="103"/>
      <c r="J46" s="96"/>
      <c r="K46" s="125">
        <f>_xlfn.IFERROR(IF(10000*(L46/'Resultados principales y resume'!$P$12)=0,"",(10000*(L46/'Resultados principales y resume'!$P$12))),"")</f>
      </c>
      <c r="L46" s="192"/>
      <c r="M46" s="125">
        <f>_xlfn.IFERROR(IF(10000*(N46/'Resultados principales y resume'!$P$12)=0,"",(10000*(N46/'Resultados principales y resume'!$P$12))),"")</f>
      </c>
      <c r="N46" s="192"/>
      <c r="O46" s="125">
        <f>_xlfn.IFERROR(IF(10000*(P47/'Resultados principales y resume'!$P$12)=0,"",(10000*(P47/'Resultados principales y resume'!$P$12))),"")</f>
      </c>
      <c r="P46" s="192"/>
      <c r="Q46" s="125">
        <f>_xlfn.IFERROR(IF(10000*(R46/'Resultados principales y resume'!$P$12)=0,"",(10000*(R46/'Resultados principales y resume'!$P$12))),"")</f>
      </c>
      <c r="R46" s="125">
        <f t="shared" si="1"/>
      </c>
      <c r="S46" s="108"/>
      <c r="T46" s="108"/>
      <c r="U46" s="4"/>
    </row>
    <row r="47" spans="1:21" s="20" customFormat="1" ht="16.5" customHeight="1">
      <c r="A47" s="207"/>
      <c r="B47" s="415" t="s">
        <v>340</v>
      </c>
      <c r="C47" s="415"/>
      <c r="D47" s="415"/>
      <c r="E47" s="415"/>
      <c r="F47" s="415"/>
      <c r="G47" s="415"/>
      <c r="H47" s="415"/>
      <c r="I47" s="415"/>
      <c r="J47" s="415"/>
      <c r="K47" s="415"/>
      <c r="L47" s="415"/>
      <c r="M47" s="415"/>
      <c r="N47" s="415"/>
      <c r="O47" s="415"/>
      <c r="P47" s="415"/>
      <c r="Q47" s="415"/>
      <c r="R47" s="415"/>
      <c r="S47" s="415"/>
      <c r="T47" s="415"/>
      <c r="U47" s="4"/>
    </row>
    <row r="48" spans="2:21" s="20" customFormat="1" ht="21" customHeight="1">
      <c r="B48" s="415"/>
      <c r="C48" s="415"/>
      <c r="D48" s="415"/>
      <c r="E48" s="415"/>
      <c r="F48" s="415"/>
      <c r="G48" s="415"/>
      <c r="H48" s="415"/>
      <c r="I48" s="415"/>
      <c r="J48" s="415"/>
      <c r="K48" s="415"/>
      <c r="L48" s="415"/>
      <c r="M48" s="415"/>
      <c r="N48" s="415"/>
      <c r="O48" s="415"/>
      <c r="P48" s="415"/>
      <c r="Q48" s="415"/>
      <c r="R48" s="415"/>
      <c r="S48" s="415"/>
      <c r="T48" s="415"/>
      <c r="U48" s="4"/>
    </row>
    <row r="49" spans="2:21" s="20" customFormat="1" ht="14.25">
      <c r="B49" s="4"/>
      <c r="C49" s="4"/>
      <c r="D49" s="4"/>
      <c r="E49" s="4"/>
      <c r="F49" s="4"/>
      <c r="G49" s="4"/>
      <c r="H49" s="4"/>
      <c r="I49" s="163" t="s">
        <v>107</v>
      </c>
      <c r="J49" s="163" t="s">
        <v>42</v>
      </c>
      <c r="K49" s="401" t="s">
        <v>102</v>
      </c>
      <c r="L49" s="402"/>
      <c r="M49" s="402"/>
      <c r="N49" s="403"/>
      <c r="O49" s="11"/>
      <c r="P49" s="28"/>
      <c r="Q49" s="28"/>
      <c r="R49" s="28"/>
      <c r="S49" s="28"/>
      <c r="T49" s="28"/>
      <c r="U49" s="28"/>
    </row>
    <row r="50" spans="2:21" s="21" customFormat="1" ht="54.75" customHeight="1">
      <c r="B50" s="17"/>
      <c r="C50" s="17"/>
      <c r="D50" s="17"/>
      <c r="E50" s="17"/>
      <c r="F50" s="17"/>
      <c r="G50" s="17"/>
      <c r="H50" s="17"/>
      <c r="I50" s="163" t="s">
        <v>189</v>
      </c>
      <c r="J50" s="163" t="s">
        <v>190</v>
      </c>
      <c r="K50" s="401" t="s">
        <v>171</v>
      </c>
      <c r="L50" s="402"/>
      <c r="M50" s="402"/>
      <c r="N50" s="403"/>
      <c r="O50" s="4"/>
      <c r="P50" s="33"/>
      <c r="Q50" s="33"/>
      <c r="R50" s="33"/>
      <c r="S50" s="33"/>
      <c r="T50" s="33"/>
      <c r="U50" s="33"/>
    </row>
    <row r="51" spans="2:21" s="21" customFormat="1" ht="26.25" thickBot="1">
      <c r="B51" s="17"/>
      <c r="C51" s="17"/>
      <c r="D51" s="17"/>
      <c r="E51" s="17"/>
      <c r="F51" s="92"/>
      <c r="G51" s="30"/>
      <c r="H51" s="205" t="s">
        <v>172</v>
      </c>
      <c r="I51" s="97" t="s">
        <v>41</v>
      </c>
      <c r="J51" s="98" t="s">
        <v>191</v>
      </c>
      <c r="K51" s="352" t="s">
        <v>174</v>
      </c>
      <c r="L51" s="353"/>
      <c r="M51" s="352" t="s">
        <v>41</v>
      </c>
      <c r="N51" s="353"/>
      <c r="O51" s="4"/>
      <c r="P51" s="33"/>
      <c r="Q51" s="33"/>
      <c r="R51" s="33"/>
      <c r="S51" s="33"/>
      <c r="T51" s="33"/>
      <c r="U51" s="33"/>
    </row>
    <row r="52" spans="2:21" s="21" customFormat="1" ht="17.25" customHeight="1" thickBot="1">
      <c r="B52" s="8" t="s">
        <v>84</v>
      </c>
      <c r="C52" s="4" t="s">
        <v>192</v>
      </c>
      <c r="D52" s="4"/>
      <c r="E52" s="4"/>
      <c r="F52" s="4"/>
      <c r="G52" s="3"/>
      <c r="H52" s="3"/>
      <c r="I52" s="119"/>
      <c r="J52" s="119"/>
      <c r="K52" s="394">
        <f>_xlfn.IFERROR(10000*M52/'Resultados principales y resume'!$P$12,"")</f>
        <v>0</v>
      </c>
      <c r="L52" s="395"/>
      <c r="M52" s="399">
        <v>0</v>
      </c>
      <c r="N52" s="400"/>
      <c r="O52" s="4"/>
      <c r="P52" s="33"/>
      <c r="Q52" s="33"/>
      <c r="R52" s="33"/>
      <c r="S52" s="33"/>
      <c r="T52" s="33"/>
      <c r="U52" s="33"/>
    </row>
    <row r="53" spans="2:21" s="20" customFormat="1" ht="17.25" customHeight="1" thickBot="1">
      <c r="B53" s="8" t="s">
        <v>85</v>
      </c>
      <c r="C53" s="5" t="s">
        <v>193</v>
      </c>
      <c r="D53" s="8"/>
      <c r="E53" s="4"/>
      <c r="F53" s="4"/>
      <c r="G53" s="397"/>
      <c r="H53" s="398"/>
      <c r="I53" s="119"/>
      <c r="J53" s="119"/>
      <c r="K53" s="394">
        <f>_xlfn.IFERROR(10000*M53/'Resultados principales y resume'!$P$12,"")</f>
        <v>0</v>
      </c>
      <c r="L53" s="395"/>
      <c r="M53" s="399">
        <v>0</v>
      </c>
      <c r="N53" s="400"/>
      <c r="O53" s="4"/>
      <c r="P53" s="28"/>
      <c r="Q53" s="28"/>
      <c r="R53" s="28"/>
      <c r="S53" s="28"/>
      <c r="T53" s="28"/>
      <c r="U53" s="28"/>
    </row>
    <row r="54" spans="2:21" s="20" customFormat="1" ht="15" customHeight="1">
      <c r="B54" s="8" t="s">
        <v>86</v>
      </c>
      <c r="C54" s="4" t="s">
        <v>312</v>
      </c>
      <c r="D54" s="4"/>
      <c r="E54" s="4"/>
      <c r="F54" s="4"/>
      <c r="G54" s="34"/>
      <c r="H54" s="4"/>
      <c r="I54" s="269">
        <v>0</v>
      </c>
      <c r="J54" s="120" t="s">
        <v>371</v>
      </c>
      <c r="K54" s="394">
        <f>_xlfn.IFERROR(10000*M54/'Resultados principales y resume'!$P$12,"")</f>
        <v>0</v>
      </c>
      <c r="L54" s="395"/>
      <c r="M54" s="399">
        <v>0</v>
      </c>
      <c r="N54" s="400"/>
      <c r="O54" s="4"/>
      <c r="P54" s="28"/>
      <c r="Q54" s="28"/>
      <c r="R54" s="28"/>
      <c r="S54" s="28"/>
      <c r="T54" s="28"/>
      <c r="U54" s="28"/>
    </row>
    <row r="55" spans="2:21" s="20" customFormat="1" ht="15" customHeight="1">
      <c r="B55" s="8" t="s">
        <v>87</v>
      </c>
      <c r="C55" s="27" t="s">
        <v>194</v>
      </c>
      <c r="D55" s="27"/>
      <c r="E55" s="19"/>
      <c r="F55" s="19"/>
      <c r="G55" s="19"/>
      <c r="H55" s="19"/>
      <c r="I55" s="273">
        <v>0</v>
      </c>
      <c r="J55" s="180" t="s">
        <v>371</v>
      </c>
      <c r="K55" s="379">
        <f>_xlfn.IFERROR(10000*M55/'Resultados principales y resume'!$P$12,"")</f>
        <v>0</v>
      </c>
      <c r="L55" s="380"/>
      <c r="M55" s="392">
        <v>0</v>
      </c>
      <c r="N55" s="393"/>
      <c r="O55" s="4"/>
      <c r="P55" s="28"/>
      <c r="Q55" s="28"/>
      <c r="R55" s="28"/>
      <c r="S55" s="28"/>
      <c r="T55" s="28"/>
      <c r="U55" s="28"/>
    </row>
    <row r="56" spans="2:21" s="20" customFormat="1" ht="15" customHeight="1">
      <c r="B56" s="8" t="s">
        <v>88</v>
      </c>
      <c r="C56" s="27" t="s">
        <v>195</v>
      </c>
      <c r="D56" s="27"/>
      <c r="E56" s="19"/>
      <c r="F56" s="19"/>
      <c r="G56" s="19"/>
      <c r="H56" s="19"/>
      <c r="I56" s="273">
        <v>0</v>
      </c>
      <c r="J56" s="180" t="s">
        <v>371</v>
      </c>
      <c r="K56" s="379">
        <f>_xlfn.IFERROR(10000*M56/'Resultados principales y resume'!$P$12,"")</f>
        <v>0</v>
      </c>
      <c r="L56" s="380"/>
      <c r="M56" s="392">
        <v>0</v>
      </c>
      <c r="N56" s="393"/>
      <c r="O56" s="4"/>
      <c r="P56" s="28"/>
      <c r="Q56" s="28"/>
      <c r="R56" s="28"/>
      <c r="S56" s="28"/>
      <c r="T56" s="28"/>
      <c r="U56" s="28"/>
    </row>
    <row r="57" spans="2:21" s="20" customFormat="1" ht="15" customHeight="1">
      <c r="B57" s="8" t="s">
        <v>89</v>
      </c>
      <c r="C57" s="27" t="s">
        <v>196</v>
      </c>
      <c r="D57" s="27"/>
      <c r="E57" s="19"/>
      <c r="F57" s="19"/>
      <c r="G57" s="19"/>
      <c r="H57" s="19"/>
      <c r="I57" s="273">
        <v>0</v>
      </c>
      <c r="J57" s="180" t="s">
        <v>371</v>
      </c>
      <c r="K57" s="379">
        <f>_xlfn.IFERROR(10000*M57/'Resultados principales y resume'!$P$12,"")</f>
        <v>0</v>
      </c>
      <c r="L57" s="380"/>
      <c r="M57" s="392">
        <v>0</v>
      </c>
      <c r="N57" s="393"/>
      <c r="O57" s="4"/>
      <c r="P57" s="28"/>
      <c r="Q57" s="28"/>
      <c r="R57" s="28"/>
      <c r="S57" s="28"/>
      <c r="T57" s="28"/>
      <c r="U57" s="28"/>
    </row>
    <row r="58" spans="2:21" s="20" customFormat="1" ht="15" customHeight="1">
      <c r="B58" s="8" t="s">
        <v>90</v>
      </c>
      <c r="C58" s="214" t="s">
        <v>197</v>
      </c>
      <c r="D58" s="27"/>
      <c r="E58" s="19"/>
      <c r="F58" s="19"/>
      <c r="G58" s="19"/>
      <c r="H58" s="19"/>
      <c r="I58" s="273">
        <v>0</v>
      </c>
      <c r="J58" s="280">
        <v>0</v>
      </c>
      <c r="K58" s="379">
        <f>_xlfn.IFERROR(10000*M58/'Resultados principales y resume'!$P$12,"")</f>
        <v>0</v>
      </c>
      <c r="L58" s="380"/>
      <c r="M58" s="392">
        <v>0</v>
      </c>
      <c r="N58" s="393"/>
      <c r="O58" s="4"/>
      <c r="P58" s="28"/>
      <c r="Q58" s="28"/>
      <c r="R58" s="28"/>
      <c r="S58" s="28"/>
      <c r="T58" s="28"/>
      <c r="U58" s="28"/>
    </row>
    <row r="59" spans="2:21" s="20" customFormat="1" ht="15" customHeight="1" thickBot="1">
      <c r="B59" s="8" t="s">
        <v>91</v>
      </c>
      <c r="C59" s="27" t="s">
        <v>335</v>
      </c>
      <c r="D59" s="27"/>
      <c r="E59" s="181"/>
      <c r="F59" s="19"/>
      <c r="G59" s="19"/>
      <c r="H59" s="19"/>
      <c r="I59" s="273">
        <v>0</v>
      </c>
      <c r="J59" s="280">
        <v>0</v>
      </c>
      <c r="K59" s="379">
        <f>_xlfn.IFERROR(10000*M59/'Resultados principales y resume'!$P$12,"")</f>
        <v>0</v>
      </c>
      <c r="L59" s="380"/>
      <c r="M59" s="392">
        <v>0</v>
      </c>
      <c r="N59" s="393"/>
      <c r="O59" s="4"/>
      <c r="P59" s="28"/>
      <c r="Q59" s="28"/>
      <c r="R59" s="28"/>
      <c r="S59" s="28"/>
      <c r="T59" s="28"/>
      <c r="U59" s="28"/>
    </row>
    <row r="60" spans="2:21" s="20" customFormat="1" ht="15" thickBot="1">
      <c r="B60" s="8" t="s">
        <v>92</v>
      </c>
      <c r="C60" s="4" t="s">
        <v>198</v>
      </c>
      <c r="D60" s="4"/>
      <c r="E60" s="4"/>
      <c r="F60" s="4"/>
      <c r="G60" s="4"/>
      <c r="H60" s="4"/>
      <c r="I60" s="119"/>
      <c r="J60" s="119"/>
      <c r="K60" s="394">
        <f>_xlfn.IFERROR(10000*M60/'Resultados principales y resume'!$P$12,"")</f>
        <v>0</v>
      </c>
      <c r="L60" s="395"/>
      <c r="M60" s="399">
        <v>0</v>
      </c>
      <c r="N60" s="400"/>
      <c r="O60" s="4"/>
      <c r="P60" s="28"/>
      <c r="Q60" s="28"/>
      <c r="R60" s="28"/>
      <c r="S60" s="28"/>
      <c r="T60" s="28"/>
      <c r="U60" s="28"/>
    </row>
    <row r="61" spans="2:21" s="20" customFormat="1" ht="18" customHeight="1">
      <c r="B61"/>
      <c r="C61"/>
      <c r="D61"/>
      <c r="E61"/>
      <c r="F61"/>
      <c r="G61"/>
      <c r="H61"/>
      <c r="I61"/>
      <c r="J61"/>
      <c r="K61"/>
      <c r="L61"/>
      <c r="M61"/>
      <c r="N61"/>
      <c r="O61"/>
      <c r="P61"/>
      <c r="Q61"/>
      <c r="R61"/>
      <c r="S61"/>
      <c r="T61"/>
      <c r="U61"/>
    </row>
    <row r="62" spans="2:21" s="20" customFormat="1" ht="15.75" customHeight="1">
      <c r="B62" s="8"/>
      <c r="C62" s="18"/>
      <c r="D62" s="19"/>
      <c r="E62" s="4"/>
      <c r="F62" s="4"/>
      <c r="G62" s="4"/>
      <c r="H62" s="4"/>
      <c r="I62" s="25"/>
      <c r="J62" s="25"/>
      <c r="K62" s="25"/>
      <c r="L62" s="25"/>
      <c r="M62" s="24"/>
      <c r="N62" s="24"/>
      <c r="O62" s="26"/>
      <c r="P62" s="26"/>
      <c r="Q62" s="4"/>
      <c r="R62" s="4"/>
      <c r="S62" s="4"/>
      <c r="T62" s="4"/>
      <c r="U62" s="4"/>
    </row>
    <row r="63" spans="2:21" s="20" customFormat="1" ht="14.25">
      <c r="B63" s="8"/>
      <c r="C63" s="8"/>
      <c r="D63" s="4"/>
      <c r="E63" s="4"/>
      <c r="F63" s="4"/>
      <c r="G63" s="4"/>
      <c r="H63" s="4"/>
      <c r="I63" s="4"/>
      <c r="J63" s="4"/>
      <c r="K63" s="386" t="s">
        <v>199</v>
      </c>
      <c r="L63" s="386"/>
      <c r="M63" s="386" t="s">
        <v>41</v>
      </c>
      <c r="N63" s="386"/>
      <c r="O63" s="389"/>
      <c r="P63" s="389"/>
      <c r="Q63" s="4"/>
      <c r="R63" s="4"/>
      <c r="S63" s="4"/>
      <c r="T63" s="4"/>
      <c r="U63" s="4"/>
    </row>
    <row r="64" spans="2:21" s="20" customFormat="1" ht="14.25">
      <c r="B64" s="8" t="s">
        <v>93</v>
      </c>
      <c r="C64" s="4" t="s">
        <v>201</v>
      </c>
      <c r="D64" s="4"/>
      <c r="E64" s="4"/>
      <c r="F64" s="4"/>
      <c r="G64" s="34"/>
      <c r="H64" s="4"/>
      <c r="I64" s="4"/>
      <c r="J64" s="15"/>
      <c r="K64" s="381">
        <v>-48.580234363581376</v>
      </c>
      <c r="L64" s="381"/>
      <c r="M64" s="432">
        <f>(IF(R25="","0",R25)+IF(M52="","0",M52)+IF(M53="","0",M53))</f>
        <v>-115.773225</v>
      </c>
      <c r="N64" s="432"/>
      <c r="O64" s="389"/>
      <c r="P64" s="389"/>
      <c r="Q64" s="4"/>
      <c r="R64" s="4"/>
      <c r="S64" s="4"/>
      <c r="T64" s="4"/>
      <c r="U64" s="4"/>
    </row>
    <row r="65" spans="2:21" s="20" customFormat="1" ht="14.25">
      <c r="B65" s="8" t="s">
        <v>94</v>
      </c>
      <c r="C65" s="4" t="s">
        <v>272</v>
      </c>
      <c r="D65" s="4"/>
      <c r="E65" s="4"/>
      <c r="F65" s="4"/>
      <c r="G65" s="4"/>
      <c r="H65" s="4"/>
      <c r="I65" s="4"/>
      <c r="J65" s="15"/>
      <c r="K65" s="381">
        <v>0</v>
      </c>
      <c r="L65" s="381"/>
      <c r="M65" s="433">
        <v>0</v>
      </c>
      <c r="N65" s="433"/>
      <c r="O65" s="389"/>
      <c r="P65" s="389"/>
      <c r="Q65" s="4"/>
      <c r="R65" s="4"/>
      <c r="S65" s="4"/>
      <c r="T65" s="4"/>
      <c r="U65" s="4"/>
    </row>
    <row r="66" spans="2:21" s="20" customFormat="1" ht="14.25">
      <c r="B66" s="8" t="s">
        <v>95</v>
      </c>
      <c r="C66" s="4" t="s">
        <v>200</v>
      </c>
      <c r="D66" s="4"/>
      <c r="E66" s="4"/>
      <c r="F66" s="4"/>
      <c r="G66" s="4"/>
      <c r="H66" s="4"/>
      <c r="I66" s="4"/>
      <c r="J66" s="15"/>
      <c r="K66" s="381">
        <v>13.602466041418241</v>
      </c>
      <c r="L66" s="381"/>
      <c r="M66" s="433">
        <v>32.416504</v>
      </c>
      <c r="N66" s="433"/>
      <c r="O66" s="389"/>
      <c r="P66" s="389"/>
      <c r="Q66" s="4"/>
      <c r="R66" s="4"/>
      <c r="S66" s="4"/>
      <c r="T66" s="4"/>
      <c r="U66" s="4"/>
    </row>
    <row r="67" spans="2:21" s="20" customFormat="1" ht="15" thickBot="1">
      <c r="B67" s="110"/>
      <c r="C67"/>
      <c r="D67"/>
      <c r="E67"/>
      <c r="F67"/>
      <c r="G67"/>
      <c r="H67"/>
      <c r="I67"/>
      <c r="J67"/>
      <c r="K67" s="128"/>
      <c r="L67" s="128"/>
      <c r="M67"/>
      <c r="N67"/>
      <c r="O67" s="1"/>
      <c r="P67" s="1"/>
      <c r="Q67" s="4"/>
      <c r="R67" s="4"/>
      <c r="S67" s="4"/>
      <c r="T67" s="4"/>
      <c r="U67" s="4"/>
    </row>
    <row r="68" spans="2:21" s="20" customFormat="1" ht="16.5" thickBot="1">
      <c r="B68" s="8" t="s">
        <v>96</v>
      </c>
      <c r="C68" s="4" t="s">
        <v>202</v>
      </c>
      <c r="D68" s="4"/>
      <c r="E68" s="4"/>
      <c r="F68" s="4"/>
      <c r="G68" s="4"/>
      <c r="H68" s="13"/>
      <c r="I68" s="13"/>
      <c r="J68" s="90"/>
      <c r="K68" s="381">
        <f>_xlfn.IFERROR('Resultados principales y resume'!O26,"")</f>
        <v>-36.60999999999998</v>
      </c>
      <c r="L68" s="381"/>
      <c r="M68" s="434"/>
      <c r="N68" s="435"/>
      <c r="O68" s="396"/>
      <c r="P68" s="396"/>
      <c r="Q68" s="4"/>
      <c r="R68" s="4"/>
      <c r="S68" s="4"/>
      <c r="T68" s="4"/>
      <c r="U68" s="4"/>
    </row>
    <row r="69" spans="2:21" s="20" customFormat="1" ht="14.25">
      <c r="B69" s="4"/>
      <c r="C69" s="18" t="s">
        <v>203</v>
      </c>
      <c r="D69" s="4"/>
      <c r="E69" s="4"/>
      <c r="F69" s="4"/>
      <c r="G69" s="4"/>
      <c r="H69" s="13"/>
      <c r="I69" s="13"/>
      <c r="J69" s="3"/>
      <c r="K69" s="3"/>
      <c r="L69" s="3"/>
      <c r="M69" s="3"/>
      <c r="N69" s="3"/>
      <c r="O69" s="4"/>
      <c r="P69" s="4"/>
      <c r="Q69" s="4"/>
      <c r="R69" s="4"/>
      <c r="S69" s="4"/>
      <c r="T69" s="4"/>
      <c r="U69" s="4"/>
    </row>
    <row r="70" spans="2:21" s="20" customFormat="1" ht="18">
      <c r="B70" s="105"/>
      <c r="C70" s="236" t="s">
        <v>336</v>
      </c>
      <c r="D70" s="4"/>
      <c r="E70" s="4"/>
      <c r="F70" s="4"/>
      <c r="G70" s="4"/>
      <c r="H70" s="13"/>
      <c r="I70" s="3"/>
      <c r="J70" s="4"/>
      <c r="K70" s="4"/>
      <c r="L70" s="4"/>
      <c r="M70" s="4"/>
      <c r="N70" s="4"/>
      <c r="O70" s="4"/>
      <c r="P70" s="4"/>
      <c r="Q70" s="4"/>
      <c r="R70" s="4"/>
      <c r="S70" s="4"/>
      <c r="T70" s="4"/>
      <c r="U70" s="4"/>
    </row>
    <row r="71" spans="2:21" s="20" customFormat="1" ht="15">
      <c r="B71" s="5" t="s">
        <v>204</v>
      </c>
      <c r="C71" s="4"/>
      <c r="D71" s="4"/>
      <c r="E71" s="4"/>
      <c r="F71" s="4"/>
      <c r="G71" s="4"/>
      <c r="H71" s="4"/>
      <c r="I71" s="4"/>
      <c r="J71" s="4"/>
      <c r="K71" s="4"/>
      <c r="L71" s="4"/>
      <c r="M71" s="4"/>
      <c r="N71" s="4"/>
      <c r="O71" s="4"/>
      <c r="P71" s="4"/>
      <c r="Q71" s="4"/>
      <c r="R71" s="4"/>
      <c r="S71" s="4"/>
      <c r="T71" s="4"/>
      <c r="U71" s="4"/>
    </row>
    <row r="72" spans="2:21" s="20" customFormat="1" ht="120" customHeight="1">
      <c r="B72" s="329" t="s">
        <v>299</v>
      </c>
      <c r="C72" s="419"/>
      <c r="D72" s="419"/>
      <c r="E72" s="419"/>
      <c r="F72" s="419"/>
      <c r="G72" s="419"/>
      <c r="H72" s="419"/>
      <c r="I72" s="419"/>
      <c r="J72" s="419"/>
      <c r="K72" s="419"/>
      <c r="L72" s="419"/>
      <c r="M72" s="419"/>
      <c r="N72" s="419"/>
      <c r="O72" s="419"/>
      <c r="P72" s="419"/>
      <c r="Q72" s="419"/>
      <c r="R72" s="419"/>
      <c r="S72" s="419"/>
      <c r="T72" s="419"/>
      <c r="U72" s="419"/>
    </row>
    <row r="73" spans="2:21" s="20" customFormat="1" ht="15" customHeight="1">
      <c r="B73" s="116"/>
      <c r="C73" s="116"/>
      <c r="D73" s="116"/>
      <c r="E73" s="116"/>
      <c r="F73" s="116"/>
      <c r="G73" s="116"/>
      <c r="H73" s="116"/>
      <c r="I73" s="116"/>
      <c r="J73" s="116"/>
      <c r="K73" s="116"/>
      <c r="L73" s="116"/>
      <c r="M73" s="116"/>
      <c r="N73" s="116"/>
      <c r="O73" s="116"/>
      <c r="P73" s="116"/>
      <c r="Q73" s="116"/>
      <c r="R73" s="116"/>
      <c r="S73" s="116"/>
      <c r="T73" s="116"/>
      <c r="U73" s="116"/>
    </row>
    <row r="74" spans="2:21" s="20" customFormat="1" ht="29.25" customHeight="1">
      <c r="B74" s="117">
        <v>2</v>
      </c>
      <c r="C74" s="215" t="s">
        <v>205</v>
      </c>
      <c r="D74" s="116"/>
      <c r="E74" s="116"/>
      <c r="F74" s="116"/>
      <c r="G74" s="116"/>
      <c r="H74" s="116"/>
      <c r="I74" s="116"/>
      <c r="J74" s="116"/>
      <c r="K74" s="116"/>
      <c r="L74" s="116"/>
      <c r="M74" s="116"/>
      <c r="N74" s="116"/>
      <c r="O74" s="116"/>
      <c r="P74" s="116"/>
      <c r="Q74" s="116"/>
      <c r="R74" s="116"/>
      <c r="S74" s="116"/>
      <c r="T74" s="116"/>
      <c r="U74" s="116"/>
    </row>
    <row r="75" spans="2:21" s="20" customFormat="1" ht="37.5" customHeight="1">
      <c r="B75" s="164" t="s">
        <v>206</v>
      </c>
      <c r="C75" s="4"/>
      <c r="D75" s="4"/>
      <c r="E75" s="4"/>
      <c r="F75" s="4"/>
      <c r="G75" s="4"/>
      <c r="H75" s="4"/>
      <c r="I75" s="4"/>
      <c r="J75" s="4"/>
      <c r="K75" s="4"/>
      <c r="L75" s="4"/>
      <c r="M75" s="4"/>
      <c r="N75" s="4"/>
      <c r="O75" s="4"/>
      <c r="P75" s="4"/>
      <c r="Q75" s="4"/>
      <c r="R75" s="4"/>
      <c r="S75" s="4"/>
      <c r="T75" s="4"/>
      <c r="U75" s="4"/>
    </row>
    <row r="76" spans="2:21" s="20" customFormat="1" ht="14.25">
      <c r="B76" s="4"/>
      <c r="C76" s="4"/>
      <c r="D76" s="4"/>
      <c r="E76" s="4"/>
      <c r="F76" s="4"/>
      <c r="G76" s="4"/>
      <c r="H76" s="4"/>
      <c r="I76" s="4"/>
      <c r="J76" s="4"/>
      <c r="K76" s="356" t="s">
        <v>61</v>
      </c>
      <c r="L76" s="357"/>
      <c r="M76" s="356" t="s">
        <v>62</v>
      </c>
      <c r="N76" s="357"/>
      <c r="O76" s="356" t="s">
        <v>63</v>
      </c>
      <c r="P76" s="357"/>
      <c r="Q76" s="356" t="s">
        <v>64</v>
      </c>
      <c r="R76" s="357"/>
      <c r="S76"/>
      <c r="T76"/>
      <c r="U76" s="4"/>
    </row>
    <row r="77" spans="2:21" s="20" customFormat="1" ht="14.25">
      <c r="B77" s="4"/>
      <c r="C77" s="4"/>
      <c r="D77" s="4"/>
      <c r="E77" s="4"/>
      <c r="F77" s="4"/>
      <c r="G77" s="4"/>
      <c r="H77" s="4"/>
      <c r="I77" s="4"/>
      <c r="J77" s="4"/>
      <c r="K77" s="358"/>
      <c r="L77" s="359"/>
      <c r="M77" s="358"/>
      <c r="N77" s="359"/>
      <c r="O77" s="358"/>
      <c r="P77" s="359"/>
      <c r="Q77" s="358"/>
      <c r="R77" s="359"/>
      <c r="S77"/>
      <c r="T77"/>
      <c r="U77" s="4"/>
    </row>
    <row r="78" spans="2:21" s="20" customFormat="1" ht="15" customHeight="1">
      <c r="B78" s="4"/>
      <c r="C78" s="4"/>
      <c r="D78" s="4"/>
      <c r="E78" s="4"/>
      <c r="F78" s="4"/>
      <c r="G78" s="4"/>
      <c r="H78" s="4"/>
      <c r="I78" s="4"/>
      <c r="J78" s="4"/>
      <c r="K78" s="423" t="s">
        <v>209</v>
      </c>
      <c r="L78" s="377"/>
      <c r="M78" s="377" t="s">
        <v>337</v>
      </c>
      <c r="N78" s="377"/>
      <c r="O78" s="377" t="s">
        <v>210</v>
      </c>
      <c r="P78" s="377"/>
      <c r="Q78" s="424" t="s">
        <v>211</v>
      </c>
      <c r="R78" s="377"/>
      <c r="S78"/>
      <c r="T78"/>
      <c r="U78" s="4"/>
    </row>
    <row r="79" spans="2:21" s="20" customFormat="1" ht="14.25">
      <c r="B79" s="4"/>
      <c r="C79" s="4"/>
      <c r="D79" s="4"/>
      <c r="E79" s="4"/>
      <c r="F79" s="4"/>
      <c r="G79" s="4"/>
      <c r="H79" s="4"/>
      <c r="I79" s="4"/>
      <c r="J79" s="4"/>
      <c r="K79" s="377"/>
      <c r="L79" s="377"/>
      <c r="M79" s="377"/>
      <c r="N79" s="377"/>
      <c r="O79" s="377"/>
      <c r="P79" s="377"/>
      <c r="Q79" s="377"/>
      <c r="R79" s="377"/>
      <c r="S79"/>
      <c r="T79"/>
      <c r="U79" s="4"/>
    </row>
    <row r="80" spans="2:21" s="20" customFormat="1" ht="15">
      <c r="B80" s="4"/>
      <c r="C80" s="5" t="s">
        <v>207</v>
      </c>
      <c r="D80" s="5"/>
      <c r="E80" s="4"/>
      <c r="F80" s="4"/>
      <c r="G80" s="4"/>
      <c r="H80" s="4"/>
      <c r="I80" s="4"/>
      <c r="J80" s="4"/>
      <c r="K80" s="377"/>
      <c r="L80" s="377"/>
      <c r="M80" s="377"/>
      <c r="N80" s="377"/>
      <c r="O80" s="377"/>
      <c r="P80" s="377"/>
      <c r="Q80" s="377"/>
      <c r="R80" s="377"/>
      <c r="S80"/>
      <c r="T80"/>
      <c r="U80" s="4"/>
    </row>
    <row r="81" spans="2:21" s="20" customFormat="1" ht="14.25">
      <c r="B81" s="4"/>
      <c r="C81" s="4" t="s">
        <v>208</v>
      </c>
      <c r="D81" s="4"/>
      <c r="E81" s="4"/>
      <c r="F81" s="4"/>
      <c r="G81" s="4"/>
      <c r="H81" s="4"/>
      <c r="I81" s="4"/>
      <c r="J81" s="4"/>
      <c r="K81" s="377"/>
      <c r="L81" s="377"/>
      <c r="M81" s="377"/>
      <c r="N81" s="377"/>
      <c r="O81" s="377"/>
      <c r="P81" s="377"/>
      <c r="Q81" s="377"/>
      <c r="R81" s="377"/>
      <c r="S81"/>
      <c r="T81"/>
      <c r="U81" s="4"/>
    </row>
    <row r="82" spans="2:21" s="20" customFormat="1" ht="15">
      <c r="B82" s="4"/>
      <c r="C82" s="5"/>
      <c r="D82" s="5"/>
      <c r="E82" s="4"/>
      <c r="F82" s="4"/>
      <c r="G82" s="4"/>
      <c r="H82" s="4"/>
      <c r="I82" s="4"/>
      <c r="J82" s="4"/>
      <c r="K82" s="377"/>
      <c r="L82" s="377"/>
      <c r="M82" s="377"/>
      <c r="N82" s="377"/>
      <c r="O82" s="377"/>
      <c r="P82" s="377"/>
      <c r="Q82" s="377"/>
      <c r="R82" s="377"/>
      <c r="S82"/>
      <c r="T82"/>
      <c r="U82" s="4"/>
    </row>
    <row r="83" spans="2:21" s="20" customFormat="1" ht="15">
      <c r="B83" s="4"/>
      <c r="C83" s="231" t="s">
        <v>125</v>
      </c>
      <c r="D83" s="231"/>
      <c r="E83" s="4"/>
      <c r="F83" s="4"/>
      <c r="G83" s="4"/>
      <c r="H83" s="4"/>
      <c r="I83" s="4"/>
      <c r="J83" s="4"/>
      <c r="K83" s="377"/>
      <c r="L83" s="377"/>
      <c r="M83" s="377"/>
      <c r="N83" s="377"/>
      <c r="O83" s="377"/>
      <c r="P83" s="377"/>
      <c r="Q83" s="377"/>
      <c r="R83" s="377"/>
      <c r="S83"/>
      <c r="T83"/>
      <c r="U83" s="4"/>
    </row>
    <row r="84" spans="2:21" s="20" customFormat="1" ht="14.25">
      <c r="B84" s="4"/>
      <c r="C84" s="4"/>
      <c r="D84" s="4"/>
      <c r="E84" s="4"/>
      <c r="F84" s="4"/>
      <c r="G84" s="4"/>
      <c r="H84" s="4"/>
      <c r="I84" s="4"/>
      <c r="J84" s="4"/>
      <c r="K84" s="377"/>
      <c r="L84" s="377"/>
      <c r="M84" s="377"/>
      <c r="N84" s="377"/>
      <c r="O84" s="377"/>
      <c r="P84" s="377"/>
      <c r="Q84" s="377"/>
      <c r="R84" s="377"/>
      <c r="S84"/>
      <c r="T84"/>
      <c r="U84" s="4"/>
    </row>
    <row r="85" spans="2:21" s="20" customFormat="1" ht="14.25">
      <c r="B85" s="4"/>
      <c r="C85" s="4"/>
      <c r="D85" s="4"/>
      <c r="E85" s="4"/>
      <c r="F85" s="4"/>
      <c r="G85" s="4"/>
      <c r="H85" s="4"/>
      <c r="I85" s="4"/>
      <c r="J85" s="4"/>
      <c r="K85" s="377"/>
      <c r="L85" s="377"/>
      <c r="M85" s="377"/>
      <c r="N85" s="377"/>
      <c r="O85" s="377"/>
      <c r="P85" s="377"/>
      <c r="Q85" s="377"/>
      <c r="R85" s="377"/>
      <c r="S85"/>
      <c r="T85"/>
      <c r="U85" s="4"/>
    </row>
    <row r="86" spans="2:21" s="20" customFormat="1" ht="28.5">
      <c r="B86" s="4"/>
      <c r="C86" s="4"/>
      <c r="D86" s="4"/>
      <c r="E86" s="4"/>
      <c r="F86" s="4"/>
      <c r="G86" s="4"/>
      <c r="H86" s="30"/>
      <c r="I86" s="205"/>
      <c r="J86" s="205" t="s">
        <v>172</v>
      </c>
      <c r="K86" s="352" t="s">
        <v>6</v>
      </c>
      <c r="L86" s="353"/>
      <c r="M86" s="352" t="s">
        <v>174</v>
      </c>
      <c r="N86" s="353"/>
      <c r="O86" s="352" t="s">
        <v>174</v>
      </c>
      <c r="P86" s="353"/>
      <c r="Q86" s="352" t="s">
        <v>6</v>
      </c>
      <c r="R86" s="353"/>
      <c r="S86"/>
      <c r="T86"/>
      <c r="U86" s="4"/>
    </row>
    <row r="87" spans="2:21" s="20" customFormat="1" ht="14.25">
      <c r="B87" s="7" t="s">
        <v>23</v>
      </c>
      <c r="C87" s="9" t="s">
        <v>177</v>
      </c>
      <c r="D87" s="7"/>
      <c r="E87" s="4"/>
      <c r="F87" s="4"/>
      <c r="G87" s="4"/>
      <c r="H87" s="4"/>
      <c r="I87" s="4"/>
      <c r="J87" s="4"/>
      <c r="K87" s="421">
        <v>0.0906878838766244</v>
      </c>
      <c r="L87" s="422"/>
      <c r="M87" s="390">
        <v>16.194135682015315</v>
      </c>
      <c r="N87" s="391"/>
      <c r="O87" s="390">
        <v>0</v>
      </c>
      <c r="P87" s="391"/>
      <c r="Q87" s="382">
        <f>IF(IF(OR(K87="",K87="-"),"0",K87)+IF(M87="","0",M87/10000)+IF(O87="","0",O87/10000)=0,"",IF(K87="","0",K87)+IF(M87="","0",M87/10000)+IF(O87="","0",O87/10000))</f>
        <v>0.09230729744482592</v>
      </c>
      <c r="R87" s="383"/>
      <c r="S87"/>
      <c r="T87"/>
      <c r="U87" s="4"/>
    </row>
    <row r="88" spans="2:21" s="20" customFormat="1" ht="14.25">
      <c r="B88" s="7" t="s">
        <v>24</v>
      </c>
      <c r="C88" s="7" t="s">
        <v>178</v>
      </c>
      <c r="D88" s="8"/>
      <c r="E88" s="4"/>
      <c r="F88" s="4"/>
      <c r="G88" s="4"/>
      <c r="H88" s="4"/>
      <c r="I88" s="4"/>
      <c r="J88" s="4"/>
      <c r="K88" s="346" t="s">
        <v>371</v>
      </c>
      <c r="L88" s="347"/>
      <c r="M88" s="354">
        <v>0</v>
      </c>
      <c r="N88" s="355"/>
      <c r="O88" s="354">
        <v>0</v>
      </c>
      <c r="P88" s="355"/>
      <c r="Q88" s="382">
        <f>IF(IF(OR(K88="",K88="-"),"0",K88)+IF(M88="","0",M88/10000)+IF(O88="","0",O88/10000)=0,"",IF(K88="","0",K88)+IF(M88="","0",M88/10000)+IF(O88="","0",O88/10000))</f>
      </c>
      <c r="R88" s="383"/>
      <c r="S88"/>
      <c r="T88"/>
      <c r="U88" s="4"/>
    </row>
    <row r="89" spans="2:21" s="20" customFormat="1" ht="14.25">
      <c r="B89" s="7" t="s">
        <v>54</v>
      </c>
      <c r="C89" s="7" t="s">
        <v>179</v>
      </c>
      <c r="D89" s="8"/>
      <c r="E89" s="4"/>
      <c r="F89" s="4"/>
      <c r="G89" s="4"/>
      <c r="H89" s="4"/>
      <c r="I89" s="4"/>
      <c r="J89" s="4"/>
      <c r="K89" s="346" t="s">
        <v>371</v>
      </c>
      <c r="L89" s="347"/>
      <c r="M89" s="354">
        <v>0</v>
      </c>
      <c r="N89" s="355"/>
      <c r="O89" s="354">
        <v>0</v>
      </c>
      <c r="P89" s="355"/>
      <c r="Q89" s="382">
        <f>IF(IF(OR(K89="",K89="-"),"0",K89)+IF(M89="","0",M89/10000)+IF(O89="","0",O89/10000)=0,"",IF(K89="","0",K89)+IF(M89="","0",M89/10000)+IF(O89="","0",O89/10000))</f>
      </c>
      <c r="R89" s="383"/>
      <c r="S89"/>
      <c r="T89"/>
      <c r="U89" s="4"/>
    </row>
    <row r="90" spans="2:21" s="20" customFormat="1" ht="15" thickBot="1">
      <c r="B90" s="7" t="s">
        <v>55</v>
      </c>
      <c r="C90" s="7" t="s">
        <v>180</v>
      </c>
      <c r="D90" s="8"/>
      <c r="E90" s="4"/>
      <c r="F90" s="4"/>
      <c r="G90" s="4"/>
      <c r="H90" s="4"/>
      <c r="I90" s="4"/>
      <c r="J90" s="4"/>
      <c r="K90" s="346">
        <v>0.11933854163045308</v>
      </c>
      <c r="L90" s="347"/>
      <c r="M90" s="354">
        <v>0</v>
      </c>
      <c r="N90" s="355"/>
      <c r="O90" s="354">
        <v>0</v>
      </c>
      <c r="P90" s="355"/>
      <c r="Q90" s="382">
        <f>IF(IF(OR(K90="",K90="-"),"0",K90)+IF(M90="","0",M90/10000)+IF(O90="","0",O90/10000)=0,"",IF(K90="","0",K90)+IF(M90="","0",M90/10000)+IF(O90="","0",O90/10000))</f>
        <v>0.11933854163045308</v>
      </c>
      <c r="R90" s="383"/>
      <c r="S90"/>
      <c r="T90"/>
      <c r="U90" s="4"/>
    </row>
    <row r="91" spans="2:21" s="20" customFormat="1" ht="15" thickBot="1">
      <c r="B91" s="7" t="s">
        <v>56</v>
      </c>
      <c r="C91" s="18" t="s">
        <v>181</v>
      </c>
      <c r="D91" s="18"/>
      <c r="E91" s="19"/>
      <c r="F91" s="19"/>
      <c r="G91" s="19"/>
      <c r="H91" s="19"/>
      <c r="I91" s="19"/>
      <c r="J91" s="19"/>
      <c r="K91" s="348">
        <v>0.11933854163045308</v>
      </c>
      <c r="L91" s="349"/>
      <c r="M91" s="360"/>
      <c r="N91" s="361"/>
      <c r="O91" s="360"/>
      <c r="P91" s="361"/>
      <c r="Q91" s="384"/>
      <c r="R91" s="385"/>
      <c r="S91"/>
      <c r="T91"/>
      <c r="U91" s="4"/>
    </row>
    <row r="92" spans="2:21" s="20" customFormat="1" ht="15" thickBot="1">
      <c r="B92" s="7" t="s">
        <v>57</v>
      </c>
      <c r="C92" s="18" t="s">
        <v>182</v>
      </c>
      <c r="D92" s="18"/>
      <c r="E92" s="19"/>
      <c r="F92" s="19"/>
      <c r="G92" s="19"/>
      <c r="H92" s="19"/>
      <c r="I92" s="19"/>
      <c r="J92" s="19"/>
      <c r="K92" s="348" t="s">
        <v>371</v>
      </c>
      <c r="L92" s="349"/>
      <c r="M92" s="350">
        <v>0</v>
      </c>
      <c r="N92" s="351"/>
      <c r="O92" s="350">
        <v>0</v>
      </c>
      <c r="P92" s="351"/>
      <c r="Q92" s="387">
        <f>IF(IF(OR(K92="",K92="-"),"0",K92)+IF(M92="","0",M92/10000)+IF(O92="","0",O92/10000)=0,"",IF(K92="","0",K92)+IF(M92="","0",M92/10000)+IF(O92="","0",O92/10000))</f>
      </c>
      <c r="R92" s="388"/>
      <c r="S92"/>
      <c r="T92"/>
      <c r="U92" s="4"/>
    </row>
    <row r="93" spans="2:21" s="20" customFormat="1" ht="15" thickBot="1">
      <c r="B93" s="7" t="s">
        <v>58</v>
      </c>
      <c r="C93" s="18" t="s">
        <v>183</v>
      </c>
      <c r="D93" s="18"/>
      <c r="E93" s="19"/>
      <c r="F93" s="19"/>
      <c r="G93" s="19"/>
      <c r="H93" s="19"/>
      <c r="I93" s="19"/>
      <c r="J93" s="19"/>
      <c r="K93" s="348" t="s">
        <v>371</v>
      </c>
      <c r="L93" s="349"/>
      <c r="M93" s="360"/>
      <c r="N93" s="361"/>
      <c r="O93" s="360"/>
      <c r="P93" s="361"/>
      <c r="Q93" s="384"/>
      <c r="R93" s="385"/>
      <c r="S93"/>
      <c r="T93"/>
      <c r="U93" s="4"/>
    </row>
    <row r="94" spans="2:21" s="20" customFormat="1" ht="14.25">
      <c r="B94" s="7" t="s">
        <v>59</v>
      </c>
      <c r="C94" s="7" t="s">
        <v>184</v>
      </c>
      <c r="D94" s="8"/>
      <c r="E94" s="4"/>
      <c r="F94" s="4"/>
      <c r="G94" s="4"/>
      <c r="H94" s="4"/>
      <c r="I94" s="4"/>
      <c r="J94" s="4"/>
      <c r="K94" s="346">
        <v>0.08492175373740694</v>
      </c>
      <c r="L94" s="347"/>
      <c r="M94" s="354">
        <v>19.45331020557984</v>
      </c>
      <c r="N94" s="355"/>
      <c r="O94" s="354">
        <v>0</v>
      </c>
      <c r="P94" s="355"/>
      <c r="Q94" s="382">
        <f>IF(IF(OR(K94="",K94="-"),"0",K94)+IF(M94="","0",M94/10000)+IF(O94="","0",O94/10000)=0,"",IF(K94="","0",K94)+IF(M94="","0",M94/10000)+IF(O94="","0",O94/10000))</f>
        <v>0.08686708475796492</v>
      </c>
      <c r="R94" s="383"/>
      <c r="S94"/>
      <c r="T94"/>
      <c r="U94" s="4"/>
    </row>
    <row r="95" spans="2:21" s="20" customFormat="1" ht="14.25">
      <c r="B95" s="7" t="s">
        <v>60</v>
      </c>
      <c r="C95" s="7" t="s">
        <v>185</v>
      </c>
      <c r="D95" s="8"/>
      <c r="E95" s="4"/>
      <c r="F95" s="4"/>
      <c r="G95" s="4"/>
      <c r="H95" s="4"/>
      <c r="I95" s="4"/>
      <c r="J95" s="4"/>
      <c r="K95" s="346" t="s">
        <v>371</v>
      </c>
      <c r="L95" s="347"/>
      <c r="M95" s="354">
        <v>0</v>
      </c>
      <c r="N95" s="355"/>
      <c r="O95" s="354">
        <v>0</v>
      </c>
      <c r="P95" s="355"/>
      <c r="Q95" s="382">
        <f>IF(IF(OR(K95="",K95="-"),"0",K95)+IF(M95="","0",M95/10000)+IF(O95="","0",O95/10000)=0,"",IF(K95="","0",K95)+IF(M95="","0",M95/10000)+IF(O95="","0",O95/10000))</f>
      </c>
      <c r="R95" s="383"/>
      <c r="S95"/>
      <c r="T95"/>
      <c r="U95" s="4"/>
    </row>
    <row r="96" spans="2:21" s="20" customFormat="1" ht="14.25">
      <c r="B96" s="7"/>
      <c r="C96" s="7"/>
      <c r="D96" s="8"/>
      <c r="E96" s="4"/>
      <c r="F96" s="4"/>
      <c r="G96" s="4"/>
      <c r="H96" s="4"/>
      <c r="I96" s="4"/>
      <c r="J96" s="4"/>
      <c r="K96" s="38"/>
      <c r="L96" s="38"/>
      <c r="M96" s="38"/>
      <c r="N96" s="38"/>
      <c r="O96" s="38"/>
      <c r="P96" s="38"/>
      <c r="Q96" s="38"/>
      <c r="R96" s="38"/>
      <c r="S96" s="102"/>
      <c r="T96" s="102"/>
      <c r="U96" s="4"/>
    </row>
    <row r="97" spans="2:21" s="20" customFormat="1" ht="14.25">
      <c r="B97" s="7"/>
      <c r="C97" s="9"/>
      <c r="D97" s="7"/>
      <c r="E97" s="4"/>
      <c r="F97" s="4"/>
      <c r="G97" s="4"/>
      <c r="H97" s="4"/>
      <c r="I97" s="4"/>
      <c r="J97" s="4"/>
      <c r="K97" s="38"/>
      <c r="L97" s="38"/>
      <c r="M97" s="38"/>
      <c r="N97" s="38"/>
      <c r="O97" s="38"/>
      <c r="P97" s="38"/>
      <c r="Q97" s="38"/>
      <c r="R97" s="38"/>
      <c r="S97" s="102"/>
      <c r="T97" s="102"/>
      <c r="U97" s="3"/>
    </row>
    <row r="98" spans="2:22" s="20" customFormat="1" ht="14.25">
      <c r="B98" s="7"/>
      <c r="C98" s="9"/>
      <c r="D98" s="7"/>
      <c r="E98" s="4"/>
      <c r="F98" s="4"/>
      <c r="G98" s="4"/>
      <c r="H98" s="4"/>
      <c r="I98" s="4"/>
      <c r="J98" s="373" t="s">
        <v>65</v>
      </c>
      <c r="K98" s="373" t="s">
        <v>98</v>
      </c>
      <c r="L98" s="373"/>
      <c r="M98" s="356" t="s">
        <v>99</v>
      </c>
      <c r="N98" s="357"/>
      <c r="O98" s="356" t="s">
        <v>100</v>
      </c>
      <c r="P98" s="357"/>
      <c r="Q98" s="356" t="s">
        <v>101</v>
      </c>
      <c r="R98" s="357"/>
      <c r="S98" s="356" t="s">
        <v>108</v>
      </c>
      <c r="T98" s="357"/>
      <c r="U98" s="114"/>
      <c r="V98" s="40"/>
    </row>
    <row r="99" spans="2:22" s="20" customFormat="1" ht="14.25">
      <c r="B99" s="7"/>
      <c r="C99" s="9"/>
      <c r="D99" s="7"/>
      <c r="E99" s="4"/>
      <c r="F99" s="4"/>
      <c r="G99" s="4"/>
      <c r="H99" s="4"/>
      <c r="I99" s="4"/>
      <c r="J99" s="373"/>
      <c r="K99" s="373"/>
      <c r="L99" s="373"/>
      <c r="M99" s="358"/>
      <c r="N99" s="359"/>
      <c r="O99" s="358"/>
      <c r="P99" s="359"/>
      <c r="Q99" s="358"/>
      <c r="R99" s="359"/>
      <c r="S99" s="358"/>
      <c r="T99" s="359"/>
      <c r="U99" s="114"/>
      <c r="V99" s="40"/>
    </row>
    <row r="100" spans="2:22" s="20" customFormat="1" ht="15" customHeight="1">
      <c r="B100" s="7"/>
      <c r="C100" s="9"/>
      <c r="D100" s="7"/>
      <c r="E100" s="4"/>
      <c r="F100" s="4"/>
      <c r="G100" s="4"/>
      <c r="H100" s="4"/>
      <c r="I100" s="4"/>
      <c r="J100" s="420" t="s">
        <v>212</v>
      </c>
      <c r="K100" s="377" t="s">
        <v>338</v>
      </c>
      <c r="L100" s="377"/>
      <c r="M100" s="377" t="s">
        <v>210</v>
      </c>
      <c r="N100" s="377"/>
      <c r="O100" s="377" t="s">
        <v>213</v>
      </c>
      <c r="P100" s="377"/>
      <c r="Q100" s="420" t="s">
        <v>214</v>
      </c>
      <c r="R100" s="377"/>
      <c r="S100" s="420" t="s">
        <v>313</v>
      </c>
      <c r="T100" s="377"/>
      <c r="U100" s="115"/>
      <c r="V100" s="41"/>
    </row>
    <row r="101" spans="2:22" s="20" customFormat="1" ht="14.25" customHeight="1">
      <c r="B101" s="7"/>
      <c r="C101" s="9"/>
      <c r="D101" s="7"/>
      <c r="E101" s="4"/>
      <c r="F101" s="4"/>
      <c r="G101" s="4"/>
      <c r="H101" s="4"/>
      <c r="I101" s="4"/>
      <c r="J101" s="377"/>
      <c r="K101" s="377"/>
      <c r="L101" s="377"/>
      <c r="M101" s="377"/>
      <c r="N101" s="377"/>
      <c r="O101" s="377"/>
      <c r="P101" s="377"/>
      <c r="Q101" s="377"/>
      <c r="R101" s="377"/>
      <c r="S101" s="377"/>
      <c r="T101" s="377"/>
      <c r="U101" s="115"/>
      <c r="V101" s="41"/>
    </row>
    <row r="102" spans="2:22" s="20" customFormat="1" ht="14.25">
      <c r="B102" s="7"/>
      <c r="C102" s="9" t="s">
        <v>339</v>
      </c>
      <c r="D102" s="7"/>
      <c r="E102" s="4"/>
      <c r="F102" s="4"/>
      <c r="G102" s="4"/>
      <c r="H102" s="4"/>
      <c r="I102" s="4"/>
      <c r="J102" s="377"/>
      <c r="K102" s="377"/>
      <c r="L102" s="377"/>
      <c r="M102" s="377"/>
      <c r="N102" s="377"/>
      <c r="O102" s="377"/>
      <c r="P102" s="377"/>
      <c r="Q102" s="377"/>
      <c r="R102" s="377"/>
      <c r="S102" s="377"/>
      <c r="T102" s="377"/>
      <c r="U102" s="115"/>
      <c r="V102" s="41"/>
    </row>
    <row r="103" spans="2:22" s="20" customFormat="1" ht="14.25" customHeight="1">
      <c r="B103" s="7"/>
      <c r="C103" s="438" t="s">
        <v>352</v>
      </c>
      <c r="D103" s="438"/>
      <c r="E103" s="438"/>
      <c r="F103" s="438"/>
      <c r="G103" s="438"/>
      <c r="H103" s="438"/>
      <c r="I103" s="4"/>
      <c r="J103" s="377"/>
      <c r="K103" s="377"/>
      <c r="L103" s="377"/>
      <c r="M103" s="377"/>
      <c r="N103" s="377"/>
      <c r="O103" s="377"/>
      <c r="P103" s="377"/>
      <c r="Q103" s="377"/>
      <c r="R103" s="377"/>
      <c r="S103" s="377"/>
      <c r="T103" s="377"/>
      <c r="U103" s="115"/>
      <c r="V103" s="41"/>
    </row>
    <row r="104" spans="2:22" s="20" customFormat="1" ht="14.25">
      <c r="B104" s="7"/>
      <c r="C104" s="438"/>
      <c r="D104" s="438"/>
      <c r="E104" s="438"/>
      <c r="F104" s="438"/>
      <c r="G104" s="438"/>
      <c r="H104" s="438"/>
      <c r="I104" s="4"/>
      <c r="J104" s="377"/>
      <c r="K104" s="377"/>
      <c r="L104" s="377"/>
      <c r="M104" s="377"/>
      <c r="N104" s="377"/>
      <c r="O104" s="377"/>
      <c r="P104" s="377"/>
      <c r="Q104" s="377"/>
      <c r="R104" s="377"/>
      <c r="S104" s="377"/>
      <c r="T104" s="377"/>
      <c r="U104" s="115"/>
      <c r="V104" s="41"/>
    </row>
    <row r="105" spans="2:22" s="20" customFormat="1" ht="14.25">
      <c r="B105" s="7"/>
      <c r="C105" s="438" t="s">
        <v>353</v>
      </c>
      <c r="D105" s="438"/>
      <c r="E105" s="438"/>
      <c r="F105" s="438"/>
      <c r="G105" s="438"/>
      <c r="H105" s="438"/>
      <c r="I105" s="4"/>
      <c r="J105" s="377"/>
      <c r="K105" s="377"/>
      <c r="L105" s="377"/>
      <c r="M105" s="377"/>
      <c r="N105" s="377"/>
      <c r="O105" s="377"/>
      <c r="P105" s="377"/>
      <c r="Q105" s="377"/>
      <c r="R105" s="377"/>
      <c r="S105" s="377"/>
      <c r="T105" s="377"/>
      <c r="U105" s="115"/>
      <c r="V105" s="41"/>
    </row>
    <row r="106" spans="2:22" s="20" customFormat="1" ht="14.25">
      <c r="B106" s="7"/>
      <c r="C106" s="438"/>
      <c r="D106" s="438"/>
      <c r="E106" s="438"/>
      <c r="F106" s="438"/>
      <c r="G106" s="438"/>
      <c r="H106" s="438"/>
      <c r="I106" s="4"/>
      <c r="J106" s="377"/>
      <c r="K106" s="377"/>
      <c r="L106" s="377"/>
      <c r="M106" s="377"/>
      <c r="N106" s="377"/>
      <c r="O106" s="377"/>
      <c r="P106" s="377"/>
      <c r="Q106" s="377"/>
      <c r="R106" s="377"/>
      <c r="S106" s="377"/>
      <c r="T106" s="377"/>
      <c r="U106" s="115"/>
      <c r="V106" s="41"/>
    </row>
    <row r="107" spans="2:22" s="20" customFormat="1" ht="45" customHeight="1">
      <c r="B107" s="7"/>
      <c r="C107" s="9"/>
      <c r="D107" s="7"/>
      <c r="E107" s="4"/>
      <c r="F107" s="4"/>
      <c r="G107" s="4"/>
      <c r="H107" s="4"/>
      <c r="I107" s="4"/>
      <c r="J107" s="377"/>
      <c r="K107" s="377"/>
      <c r="L107" s="377"/>
      <c r="M107" s="377"/>
      <c r="N107" s="377"/>
      <c r="O107" s="377"/>
      <c r="P107" s="377"/>
      <c r="Q107" s="377"/>
      <c r="R107" s="377"/>
      <c r="S107" s="377"/>
      <c r="T107" s="377"/>
      <c r="U107" s="115"/>
      <c r="V107" s="41"/>
    </row>
    <row r="108" spans="2:22" s="20" customFormat="1" ht="29.25" thickBot="1">
      <c r="B108" s="7"/>
      <c r="C108" s="4"/>
      <c r="D108" s="4"/>
      <c r="E108" s="4"/>
      <c r="F108" s="4"/>
      <c r="G108" s="4"/>
      <c r="H108" s="91"/>
      <c r="I108" s="205" t="s">
        <v>172</v>
      </c>
      <c r="J108" s="97" t="s">
        <v>6</v>
      </c>
      <c r="K108" s="352" t="s">
        <v>6</v>
      </c>
      <c r="L108" s="353"/>
      <c r="M108" s="352" t="s">
        <v>6</v>
      </c>
      <c r="N108" s="353"/>
      <c r="O108" s="352" t="s">
        <v>6</v>
      </c>
      <c r="P108" s="353"/>
      <c r="Q108" s="352" t="s">
        <v>6</v>
      </c>
      <c r="R108" s="353"/>
      <c r="S108" s="352" t="s">
        <v>6</v>
      </c>
      <c r="T108" s="353"/>
      <c r="U108" s="39"/>
      <c r="V108" s="42"/>
    </row>
    <row r="109" spans="2:22" s="20" customFormat="1" ht="15" thickBot="1">
      <c r="B109" s="7" t="s">
        <v>67</v>
      </c>
      <c r="C109" s="9" t="s">
        <v>177</v>
      </c>
      <c r="D109" s="7"/>
      <c r="E109" s="4"/>
      <c r="F109" s="4"/>
      <c r="G109" s="4"/>
      <c r="H109" s="4"/>
      <c r="I109" s="4"/>
      <c r="J109" s="177">
        <v>0.44844480842050016</v>
      </c>
      <c r="K109" s="425">
        <v>-0.02225272411399093</v>
      </c>
      <c r="L109" s="425"/>
      <c r="M109" s="425">
        <v>-0.0037683526847793747</v>
      </c>
      <c r="N109" s="425"/>
      <c r="O109" s="425">
        <v>0.0009896994067561393</v>
      </c>
      <c r="P109" s="425"/>
      <c r="Q109" s="431">
        <f>_xlfn.IFERROR(IF(IF(J109="","0",J109)+IF(K109="","0",K109)+IF(M109="","0",M109)+IF(O109="","0",O109)=0,"",(IF(J109="","0",J109)+IF(K109="","0",K109)+IF(M109="","0",M109)+IF(O109="","0",O109))/1),"")</f>
        <v>0.423413431028486</v>
      </c>
      <c r="R109" s="431"/>
      <c r="S109" s="375"/>
      <c r="T109" s="376"/>
      <c r="U109" s="39"/>
      <c r="V109" s="42"/>
    </row>
    <row r="110" spans="2:22" s="20" customFormat="1" ht="15" thickBot="1">
      <c r="B110" s="7" t="s">
        <v>68</v>
      </c>
      <c r="C110" s="7" t="s">
        <v>178</v>
      </c>
      <c r="D110" s="8"/>
      <c r="E110" s="4"/>
      <c r="F110" s="4"/>
      <c r="G110" s="4"/>
      <c r="H110" s="4"/>
      <c r="I110" s="4"/>
      <c r="J110" s="123" t="s">
        <v>371</v>
      </c>
      <c r="K110" s="364">
        <v>0</v>
      </c>
      <c r="L110" s="364"/>
      <c r="M110" s="362">
        <v>0</v>
      </c>
      <c r="N110" s="363"/>
      <c r="O110" s="375"/>
      <c r="P110" s="376"/>
      <c r="Q110" s="378">
        <f>_xlfn.IFERROR(IF(IF(J110="","0",J110)+IF(K110="","0",K110)+IF(M110="","0",M110)=0,"",(IF(J110="","0",J110)+IF(K110="","0",K110)+IF(M110="","0",M110))/1),"")</f>
      </c>
      <c r="R110" s="378"/>
      <c r="S110" s="375"/>
      <c r="T110" s="376"/>
      <c r="U110" s="39"/>
      <c r="V110" s="42"/>
    </row>
    <row r="111" spans="2:22" s="20" customFormat="1" ht="15" thickBot="1">
      <c r="B111" s="7" t="s">
        <v>69</v>
      </c>
      <c r="C111" s="7" t="s">
        <v>179</v>
      </c>
      <c r="D111" s="8"/>
      <c r="E111" s="4"/>
      <c r="F111" s="4"/>
      <c r="G111" s="4"/>
      <c r="H111" s="4"/>
      <c r="I111" s="4"/>
      <c r="J111" s="123" t="s">
        <v>371</v>
      </c>
      <c r="K111" s="364">
        <v>0</v>
      </c>
      <c r="L111" s="364"/>
      <c r="M111" s="362">
        <v>0</v>
      </c>
      <c r="N111" s="363"/>
      <c r="O111" s="375"/>
      <c r="P111" s="376"/>
      <c r="Q111" s="378">
        <f>_xlfn.IFERROR(IF(IF(J111="","0",J111)+IF(K111="","0",K111)+IF(M111="","0",M111)=0,"",(IF(J111="","0",J111)+IF(K111="","0",K111)+IF(M111="","0",M111))/1),"")</f>
      </c>
      <c r="R111" s="378"/>
      <c r="S111" s="375"/>
      <c r="T111" s="376"/>
      <c r="U111" s="39"/>
      <c r="V111" s="42"/>
    </row>
    <row r="112" spans="2:22" s="20" customFormat="1" ht="15" thickBot="1">
      <c r="B112" s="7" t="s">
        <v>70</v>
      </c>
      <c r="C112" s="7" t="s">
        <v>180</v>
      </c>
      <c r="D112" s="8"/>
      <c r="E112" s="4"/>
      <c r="F112" s="4"/>
      <c r="G112" s="4"/>
      <c r="H112" s="4"/>
      <c r="I112" s="4"/>
      <c r="J112" s="123">
        <v>0.3770511003155448</v>
      </c>
      <c r="K112" s="364">
        <v>0</v>
      </c>
      <c r="L112" s="364"/>
      <c r="M112" s="362">
        <v>0</v>
      </c>
      <c r="N112" s="363"/>
      <c r="O112" s="362">
        <v>0.004507598931478063</v>
      </c>
      <c r="P112" s="363"/>
      <c r="Q112" s="378">
        <f>_xlfn.IFERROR(IF(IF(J112="","0",J112)+IF(K112="","0",K112)+IF(M112="","0",M112)+IF(O112="","0",O112)=0,"",(IF(J112="","0",J112)+IF(K112="","0",K112)+IF(M112="","0",M112)+IF(O112="","0",O112))/1),"")</f>
        <v>0.38155869924702285</v>
      </c>
      <c r="R112" s="378"/>
      <c r="S112" s="375"/>
      <c r="T112" s="376"/>
      <c r="U112" s="39"/>
      <c r="V112" s="42"/>
    </row>
    <row r="113" spans="2:22" s="20" customFormat="1" ht="15" thickBot="1">
      <c r="B113" s="7" t="s">
        <v>71</v>
      </c>
      <c r="C113" s="18" t="s">
        <v>181</v>
      </c>
      <c r="D113" s="18"/>
      <c r="E113" s="19"/>
      <c r="F113" s="19"/>
      <c r="G113" s="19"/>
      <c r="H113" s="19"/>
      <c r="I113" s="19"/>
      <c r="J113" s="182">
        <v>0.3770511003155448</v>
      </c>
      <c r="K113" s="368"/>
      <c r="L113" s="369"/>
      <c r="M113" s="368"/>
      <c r="N113" s="369"/>
      <c r="O113" s="370">
        <v>0.004507598931478063</v>
      </c>
      <c r="P113" s="371"/>
      <c r="Q113" s="374">
        <f>_xlfn.IFERROR(IF(IF(J113="","0",J113)+IF(O113="","0",O113)=0,"",(IF(J113="","0",J113)+IF(O113="","0",O113))/1),"")</f>
        <v>0.38155869924702285</v>
      </c>
      <c r="R113" s="374"/>
      <c r="S113" s="375"/>
      <c r="T113" s="376"/>
      <c r="U113" s="39"/>
      <c r="V113" s="42"/>
    </row>
    <row r="114" spans="2:22" s="20" customFormat="1" ht="15" thickBot="1">
      <c r="B114" s="7" t="s">
        <v>72</v>
      </c>
      <c r="C114" s="18" t="s">
        <v>182</v>
      </c>
      <c r="D114" s="18"/>
      <c r="E114" s="19"/>
      <c r="F114" s="19"/>
      <c r="G114" s="19"/>
      <c r="H114" s="19"/>
      <c r="I114" s="19"/>
      <c r="J114" s="182" t="s">
        <v>371</v>
      </c>
      <c r="K114" s="372">
        <v>0</v>
      </c>
      <c r="L114" s="372"/>
      <c r="M114" s="370">
        <v>0</v>
      </c>
      <c r="N114" s="371"/>
      <c r="O114" s="370">
        <v>0</v>
      </c>
      <c r="P114" s="371"/>
      <c r="Q114" s="374">
        <f>_xlfn.IFERROR(IF(IF(J114="","0",J114)+IF(K114="","0",K114)+IF(M114="","0",M114)+IF(O114="","0",O114)=0,"",(IF(J114="","0",J114)+IF(K114="","0",K114)+IF(M114="","0",M114)+IF(O114="","0",O114))/1),"")</f>
      </c>
      <c r="R114" s="374"/>
      <c r="S114" s="375"/>
      <c r="T114" s="376"/>
      <c r="U114" s="39"/>
      <c r="V114" s="42"/>
    </row>
    <row r="115" spans="2:22" s="20" customFormat="1" ht="15" thickBot="1">
      <c r="B115" s="7" t="s">
        <v>73</v>
      </c>
      <c r="C115" s="18" t="s">
        <v>183</v>
      </c>
      <c r="D115" s="18"/>
      <c r="E115" s="19"/>
      <c r="F115" s="19"/>
      <c r="G115" s="19"/>
      <c r="H115" s="19"/>
      <c r="I115" s="19"/>
      <c r="J115" s="182" t="s">
        <v>371</v>
      </c>
      <c r="K115" s="368"/>
      <c r="L115" s="369"/>
      <c r="M115" s="368"/>
      <c r="N115" s="369"/>
      <c r="O115" s="370">
        <v>0</v>
      </c>
      <c r="P115" s="371"/>
      <c r="Q115" s="374">
        <f>_xlfn.IFERROR(IF(IF(J115="","0",J115)+IF(O115="","0",O115)=0,"",(IF(J115="","0",J115)+IF(O115="","0",O115))/1),"")</f>
      </c>
      <c r="R115" s="374"/>
      <c r="S115" s="375"/>
      <c r="T115" s="376"/>
      <c r="U115" s="39"/>
      <c r="V115" s="42"/>
    </row>
    <row r="116" spans="2:22" s="20" customFormat="1" ht="15" thickBot="1">
      <c r="B116" s="7" t="s">
        <v>74</v>
      </c>
      <c r="C116" s="7" t="s">
        <v>184</v>
      </c>
      <c r="D116" s="8"/>
      <c r="E116" s="4"/>
      <c r="F116" s="4"/>
      <c r="G116" s="4"/>
      <c r="H116" s="4"/>
      <c r="I116" s="4"/>
      <c r="J116" s="123">
        <v>0.468636446557019</v>
      </c>
      <c r="K116" s="364">
        <v>-0.02861940722791928</v>
      </c>
      <c r="L116" s="364"/>
      <c r="M116" s="362">
        <v>-0.004828512700824461</v>
      </c>
      <c r="N116" s="363"/>
      <c r="O116" s="375"/>
      <c r="P116" s="376"/>
      <c r="Q116" s="378">
        <f>_xlfn.IFERROR(IF(IF(J116="","0",J116)+IF(K116="","0",K116)+IF(M116="","0",M116)=0,"",(IF(J116="","0",J116)+IF(K116="","0",K116)+IF(M116="","0",M116))/1),"")</f>
        <v>0.4351885266282753</v>
      </c>
      <c r="R116" s="378"/>
      <c r="S116" s="426">
        <v>0.2576891503825513</v>
      </c>
      <c r="T116" s="427"/>
      <c r="U116" s="39"/>
      <c r="V116" s="42"/>
    </row>
    <row r="117" spans="2:21" s="20" customFormat="1" ht="15" thickBot="1">
      <c r="B117" s="7" t="s">
        <v>75</v>
      </c>
      <c r="C117" s="7" t="s">
        <v>185</v>
      </c>
      <c r="D117" s="8"/>
      <c r="E117" s="4"/>
      <c r="F117" s="4"/>
      <c r="G117" s="4"/>
      <c r="H117" s="4"/>
      <c r="I117" s="4"/>
      <c r="J117" s="123" t="s">
        <v>371</v>
      </c>
      <c r="K117" s="364">
        <v>0</v>
      </c>
      <c r="L117" s="364"/>
      <c r="M117" s="364">
        <v>0</v>
      </c>
      <c r="N117" s="364"/>
      <c r="O117" s="375"/>
      <c r="P117" s="376"/>
      <c r="Q117" s="378">
        <f>_xlfn.IFERROR(IF(IF(J117="","0",J117)+IF(K117="","0",K117)+IF(M117="","0",M117)=0,"",(IF(J117="","0",J117)+IF(K117="","0",K117)+IF(M117="","0",M117))/1),"")</f>
      </c>
      <c r="R117" s="378"/>
      <c r="S117" s="375"/>
      <c r="T117" s="376"/>
      <c r="U117" s="39"/>
    </row>
    <row r="118" spans="2:21" s="20" customFormat="1" ht="14.25">
      <c r="B118" s="7"/>
      <c r="C118" s="7"/>
      <c r="D118" s="8"/>
      <c r="E118" s="4"/>
      <c r="F118" s="4"/>
      <c r="G118" s="4"/>
      <c r="H118" s="4"/>
      <c r="I118" s="4"/>
      <c r="J118" s="111"/>
      <c r="K118" s="112"/>
      <c r="L118" s="112"/>
      <c r="M118" s="112"/>
      <c r="N118" s="112"/>
      <c r="O118"/>
      <c r="P118"/>
      <c r="Q118"/>
      <c r="R118" s="113"/>
      <c r="S118" s="113"/>
      <c r="T118" s="113"/>
      <c r="U118" s="39"/>
    </row>
    <row r="119" spans="1:21" ht="14.25">
      <c r="A119" s="20"/>
      <c r="B119" s="207"/>
      <c r="C119" s="207"/>
      <c r="D119" s="208"/>
      <c r="E119" s="3"/>
      <c r="F119" s="3"/>
      <c r="G119" s="3"/>
      <c r="H119" s="3"/>
      <c r="I119" s="3"/>
      <c r="J119" s="111"/>
      <c r="K119" s="112"/>
      <c r="L119" s="112"/>
      <c r="M119" s="112"/>
      <c r="N119" s="112"/>
      <c r="O119" s="112"/>
      <c r="P119" s="112"/>
      <c r="Q119" s="112"/>
      <c r="R119" s="113"/>
      <c r="S119" s="113"/>
      <c r="T119" s="113"/>
      <c r="U119" s="39"/>
    </row>
    <row r="120" spans="1:20" ht="15" thickBot="1">
      <c r="A120" s="20"/>
      <c r="B120" s="209"/>
      <c r="C120" s="210"/>
      <c r="D120" s="209"/>
      <c r="K120" s="43"/>
      <c r="L120" s="43"/>
      <c r="M120" s="43"/>
      <c r="N120" s="43"/>
      <c r="O120" s="43"/>
      <c r="P120" s="43"/>
      <c r="Q120" s="43"/>
      <c r="R120" s="43"/>
      <c r="S120" s="43"/>
      <c r="T120" s="43"/>
    </row>
    <row r="121" spans="2:22" s="20" customFormat="1" ht="15" thickBot="1">
      <c r="B121" s="365" t="s">
        <v>217</v>
      </c>
      <c r="C121" s="366"/>
      <c r="D121" s="366"/>
      <c r="E121" s="366"/>
      <c r="F121" s="366"/>
      <c r="G121" s="366"/>
      <c r="H121" s="366"/>
      <c r="I121" s="366"/>
      <c r="J121" s="366"/>
      <c r="K121" s="366"/>
      <c r="L121" s="366"/>
      <c r="M121" s="366"/>
      <c r="N121" s="366"/>
      <c r="O121" s="366"/>
      <c r="P121" s="366"/>
      <c r="Q121" s="366"/>
      <c r="R121" s="366"/>
      <c r="S121" s="366"/>
      <c r="T121" s="367"/>
      <c r="U121" s="206"/>
      <c r="V121" s="22"/>
    </row>
    <row r="122" spans="2:21" s="20" customFormat="1" ht="14.25">
      <c r="B122" s="7"/>
      <c r="C122" s="9"/>
      <c r="D122" s="7"/>
      <c r="E122" s="4"/>
      <c r="F122" s="4"/>
      <c r="G122" s="4"/>
      <c r="H122" s="4"/>
      <c r="I122" s="4"/>
      <c r="J122" s="4"/>
      <c r="K122" s="38"/>
      <c r="L122" s="38"/>
      <c r="M122" s="38"/>
      <c r="N122" s="38"/>
      <c r="O122" s="38"/>
      <c r="P122" s="38"/>
      <c r="Q122" s="38"/>
      <c r="R122" s="38"/>
      <c r="S122" s="102"/>
      <c r="T122" s="102"/>
      <c r="U122" s="4"/>
    </row>
    <row r="123" spans="2:21" s="20" customFormat="1" ht="14.25">
      <c r="B123" s="7"/>
      <c r="C123" s="9"/>
      <c r="D123" s="7"/>
      <c r="E123" s="4"/>
      <c r="F123" s="4"/>
      <c r="G123" s="4"/>
      <c r="H123" s="4"/>
      <c r="I123" s="4"/>
      <c r="J123" s="4"/>
      <c r="K123" s="38"/>
      <c r="L123" s="38"/>
      <c r="M123" s="38"/>
      <c r="N123" s="38"/>
      <c r="O123" s="38"/>
      <c r="P123" s="38"/>
      <c r="Q123" s="38"/>
      <c r="R123" s="38"/>
      <c r="S123" s="102"/>
      <c r="T123" s="102"/>
      <c r="U123" s="4"/>
    </row>
    <row r="124" spans="2:21" ht="15">
      <c r="B124" s="5" t="s">
        <v>216</v>
      </c>
      <c r="C124" s="4"/>
      <c r="D124" s="4"/>
      <c r="E124" s="4"/>
      <c r="F124" s="4"/>
      <c r="G124" s="4"/>
      <c r="H124" s="4"/>
      <c r="I124" s="4"/>
      <c r="J124" s="4"/>
      <c r="K124" s="4"/>
      <c r="L124" s="4"/>
      <c r="M124" s="4"/>
      <c r="N124" s="4"/>
      <c r="O124" s="4"/>
      <c r="P124" s="4"/>
      <c r="Q124" s="4"/>
      <c r="R124" s="4"/>
      <c r="S124" s="4"/>
      <c r="T124" s="4"/>
      <c r="U124" s="4"/>
    </row>
    <row r="125" spans="2:21" ht="14.25">
      <c r="B125" s="329" t="s">
        <v>218</v>
      </c>
      <c r="C125" s="419"/>
      <c r="D125" s="419"/>
      <c r="E125" s="419"/>
      <c r="F125" s="419"/>
      <c r="G125" s="419"/>
      <c r="H125" s="419"/>
      <c r="I125" s="419"/>
      <c r="J125" s="419"/>
      <c r="K125" s="419"/>
      <c r="L125" s="419"/>
      <c r="M125" s="419"/>
      <c r="N125" s="419"/>
      <c r="O125" s="419"/>
      <c r="P125" s="419"/>
      <c r="Q125" s="419"/>
      <c r="R125" s="419"/>
      <c r="S125" s="419"/>
      <c r="T125" s="419"/>
      <c r="U125" s="419"/>
    </row>
    <row r="126" spans="2:21" ht="14.25">
      <c r="B126" s="419"/>
      <c r="C126" s="419"/>
      <c r="D126" s="419"/>
      <c r="E126" s="419"/>
      <c r="F126" s="419"/>
      <c r="G126" s="419"/>
      <c r="H126" s="419"/>
      <c r="I126" s="419"/>
      <c r="J126" s="419"/>
      <c r="K126" s="419"/>
      <c r="L126" s="419"/>
      <c r="M126" s="419"/>
      <c r="N126" s="419"/>
      <c r="O126" s="419"/>
      <c r="P126" s="419"/>
      <c r="Q126" s="419"/>
      <c r="R126" s="419"/>
      <c r="S126" s="419"/>
      <c r="T126" s="419"/>
      <c r="U126" s="419"/>
    </row>
    <row r="127" spans="2:21" ht="29.25" customHeight="1">
      <c r="B127" s="419"/>
      <c r="C127" s="419"/>
      <c r="D127" s="419"/>
      <c r="E127" s="419"/>
      <c r="F127" s="419"/>
      <c r="G127" s="419"/>
      <c r="H127" s="419"/>
      <c r="I127" s="419"/>
      <c r="J127" s="419"/>
      <c r="K127" s="419"/>
      <c r="L127" s="419"/>
      <c r="M127" s="419"/>
      <c r="N127" s="419"/>
      <c r="O127" s="419"/>
      <c r="P127" s="419"/>
      <c r="Q127" s="419"/>
      <c r="R127" s="419"/>
      <c r="S127" s="419"/>
      <c r="T127" s="419"/>
      <c r="U127" s="419"/>
    </row>
    <row r="128" spans="2:21" ht="15" thickBot="1">
      <c r="B128" s="4"/>
      <c r="C128" s="4"/>
      <c r="D128" s="4"/>
      <c r="E128" s="4"/>
      <c r="F128" s="4"/>
      <c r="G128" s="4"/>
      <c r="H128" s="4"/>
      <c r="I128" s="4"/>
      <c r="J128" s="4"/>
      <c r="K128" s="4"/>
      <c r="L128" s="4"/>
      <c r="M128" s="4"/>
      <c r="N128" s="4"/>
      <c r="O128" s="4"/>
      <c r="P128" s="4"/>
      <c r="Q128" s="4"/>
      <c r="R128" s="4"/>
      <c r="S128" s="4"/>
      <c r="T128" s="4"/>
      <c r="U128" s="4"/>
    </row>
    <row r="129" spans="2:21" ht="15" thickBot="1">
      <c r="B129" s="4" t="s">
        <v>25</v>
      </c>
      <c r="C129" s="4" t="s">
        <v>219</v>
      </c>
      <c r="D129" s="4"/>
      <c r="E129" s="4"/>
      <c r="F129" s="4"/>
      <c r="G129" s="4"/>
      <c r="H129" s="4"/>
      <c r="I129" s="4" t="s">
        <v>6</v>
      </c>
      <c r="J129" s="124">
        <f>IF('Resultados principales y resume'!P17=0,"",'Resultados principales y resume'!P17)</f>
        <v>0.058635684552491824</v>
      </c>
      <c r="K129" s="4"/>
      <c r="L129" s="4"/>
      <c r="M129" s="30"/>
      <c r="N129" s="23"/>
      <c r="O129" s="6"/>
      <c r="P129" s="6"/>
      <c r="Q129" s="6"/>
      <c r="R129" s="4"/>
      <c r="S129" s="4"/>
      <c r="T129" s="4"/>
      <c r="U129" s="4"/>
    </row>
    <row r="130" spans="2:21" ht="14.25">
      <c r="B130" s="4"/>
      <c r="C130" s="4"/>
      <c r="D130" s="19" t="s">
        <v>203</v>
      </c>
      <c r="E130" s="4"/>
      <c r="F130" s="4"/>
      <c r="G130" s="4"/>
      <c r="H130" s="4"/>
      <c r="I130" s="4"/>
      <c r="J130" s="23"/>
      <c r="K130" s="4"/>
      <c r="L130" s="4"/>
      <c r="M130" s="30"/>
      <c r="N130" s="23"/>
      <c r="O130" s="6"/>
      <c r="P130" s="6"/>
      <c r="Q130" s="6"/>
      <c r="R130" s="4"/>
      <c r="S130" s="4"/>
      <c r="T130" s="4"/>
      <c r="U130" s="4"/>
    </row>
    <row r="131" spans="2:21" ht="15" thickBot="1">
      <c r="B131" s="4"/>
      <c r="C131" s="4"/>
      <c r="D131" s="4" t="s">
        <v>97</v>
      </c>
      <c r="E131" s="4"/>
      <c r="F131" s="4"/>
      <c r="G131" s="4"/>
      <c r="H131" s="4"/>
      <c r="I131" s="4"/>
      <c r="J131" s="4"/>
      <c r="K131" s="4"/>
      <c r="L131" s="4"/>
      <c r="M131" s="30"/>
      <c r="N131" s="4"/>
      <c r="O131" s="4"/>
      <c r="P131" s="4"/>
      <c r="Q131" s="4"/>
      <c r="R131" s="4"/>
      <c r="S131" s="4"/>
      <c r="T131" s="4"/>
      <c r="U131" s="4"/>
    </row>
    <row r="132" spans="2:21" ht="15" thickBot="1">
      <c r="B132" s="4" t="s">
        <v>52</v>
      </c>
      <c r="C132" s="4" t="s">
        <v>323</v>
      </c>
      <c r="D132" s="4"/>
      <c r="E132" s="4"/>
      <c r="F132" s="4"/>
      <c r="G132" s="4"/>
      <c r="H132" s="4"/>
      <c r="I132" s="4" t="s">
        <v>174</v>
      </c>
      <c r="J132" s="127">
        <f>_xlfn.IFERROR(10000*((IF(M64="","0",M64)+IF(M65="","0",M65)+IF(M66="","0",M66))/'Resultados principales y resume'!P13),"")</f>
        <v>-17.063539254114833</v>
      </c>
      <c r="K132" s="4"/>
      <c r="L132" s="4"/>
      <c r="M132" s="30"/>
      <c r="N132" s="3"/>
      <c r="O132" s="4"/>
      <c r="P132" s="4"/>
      <c r="Q132" s="4"/>
      <c r="R132" s="4"/>
      <c r="S132" s="4"/>
      <c r="T132" s="4"/>
      <c r="U132" s="4"/>
    </row>
    <row r="133" spans="2:21" ht="15" thickBot="1">
      <c r="B133" s="4"/>
      <c r="C133" s="4"/>
      <c r="D133" s="4" t="s">
        <v>109</v>
      </c>
      <c r="E133" s="4"/>
      <c r="F133" s="4"/>
      <c r="G133" s="4"/>
      <c r="H133" s="4"/>
      <c r="I133" s="4"/>
      <c r="J133" s="4"/>
      <c r="K133" s="4"/>
      <c r="L133" s="4"/>
      <c r="M133" s="30"/>
      <c r="N133" s="4"/>
      <c r="O133" s="4"/>
      <c r="P133" s="4"/>
      <c r="Q133" s="4"/>
      <c r="R133" s="4"/>
      <c r="S133" s="4"/>
      <c r="T133" s="4"/>
      <c r="U133" s="4"/>
    </row>
    <row r="134" spans="2:21" ht="18" customHeight="1" thickBot="1">
      <c r="B134" s="4" t="s">
        <v>66</v>
      </c>
      <c r="C134" s="4" t="s">
        <v>220</v>
      </c>
      <c r="D134" s="4"/>
      <c r="E134" s="4"/>
      <c r="F134" s="4"/>
      <c r="G134" s="4"/>
      <c r="H134" s="4"/>
      <c r="I134" s="4" t="s">
        <v>6</v>
      </c>
      <c r="J134" s="124">
        <f>_xlfn.IFERROR(IF(J129="","0",J129)+IF(J132="","0",J132/10000),"")</f>
        <v>0.05692933062708034</v>
      </c>
      <c r="K134" s="12"/>
      <c r="L134" s="12"/>
      <c r="M134" s="30"/>
      <c r="N134" s="23"/>
      <c r="O134" s="4"/>
      <c r="P134" s="4"/>
      <c r="Q134" s="4"/>
      <c r="R134" s="4"/>
      <c r="S134" s="4"/>
      <c r="T134" s="4"/>
      <c r="U134" s="4"/>
    </row>
    <row r="135" spans="2:21" ht="14.25">
      <c r="B135" s="4"/>
      <c r="C135" s="4"/>
      <c r="D135" s="4" t="s">
        <v>76</v>
      </c>
      <c r="E135" s="4"/>
      <c r="F135" s="4"/>
      <c r="G135" s="4"/>
      <c r="H135" s="4"/>
      <c r="I135" s="4"/>
      <c r="J135" s="4"/>
      <c r="K135" s="4"/>
      <c r="L135" s="4"/>
      <c r="M135" s="4"/>
      <c r="N135" s="4"/>
      <c r="O135" s="4"/>
      <c r="P135" s="4"/>
      <c r="Q135" s="4"/>
      <c r="R135" s="4"/>
      <c r="S135" s="4"/>
      <c r="T135" s="4"/>
      <c r="U135" s="4"/>
    </row>
    <row r="136" spans="2:21" ht="14.25">
      <c r="B136" s="4"/>
      <c r="C136" s="4"/>
      <c r="D136" s="4"/>
      <c r="E136" s="4"/>
      <c r="F136" s="4"/>
      <c r="G136" s="4"/>
      <c r="H136" s="4"/>
      <c r="I136" s="4"/>
      <c r="J136" s="4"/>
      <c r="K136" s="4"/>
      <c r="L136" s="4"/>
      <c r="M136" s="4"/>
      <c r="N136" s="4"/>
      <c r="O136" s="4"/>
      <c r="P136" s="4"/>
      <c r="Q136" s="4"/>
      <c r="R136" s="4"/>
      <c r="S136" s="4"/>
      <c r="T136" s="4"/>
      <c r="U136" s="4"/>
    </row>
    <row r="137" spans="2:21" ht="14.25">
      <c r="B137" s="3"/>
      <c r="C137" s="3"/>
      <c r="D137" s="3"/>
      <c r="E137" s="3"/>
      <c r="F137" s="3"/>
      <c r="G137" s="3"/>
      <c r="H137" s="3"/>
      <c r="I137" s="3"/>
      <c r="J137" s="3"/>
      <c r="K137" s="3"/>
      <c r="L137" s="3"/>
      <c r="M137" s="3"/>
      <c r="N137" s="3"/>
      <c r="O137" s="3"/>
      <c r="P137" s="3"/>
      <c r="Q137" s="3"/>
      <c r="R137" s="3"/>
      <c r="S137" s="3"/>
      <c r="T137" s="3"/>
      <c r="U137" s="3"/>
    </row>
    <row r="138" spans="2:21" ht="14.25">
      <c r="B138" s="3"/>
      <c r="C138" s="3"/>
      <c r="D138" s="3"/>
      <c r="E138" s="3"/>
      <c r="F138" s="3"/>
      <c r="G138" s="3"/>
      <c r="H138" s="3"/>
      <c r="I138" s="3"/>
      <c r="J138" s="3"/>
      <c r="K138" s="3"/>
      <c r="L138" s="3"/>
      <c r="M138" s="3"/>
      <c r="N138" s="3"/>
      <c r="O138" s="3"/>
      <c r="P138" s="3"/>
      <c r="Q138" s="3"/>
      <c r="R138" s="3"/>
      <c r="S138" s="3"/>
      <c r="T138" s="3"/>
      <c r="U138" s="3"/>
    </row>
    <row r="139" spans="2:21" ht="14.25">
      <c r="B139" s="3"/>
      <c r="C139" s="3"/>
      <c r="D139" s="3"/>
      <c r="E139" s="3"/>
      <c r="F139" s="3"/>
      <c r="G139" s="3"/>
      <c r="H139" s="3"/>
      <c r="I139" s="3"/>
      <c r="J139" s="3"/>
      <c r="K139" s="3"/>
      <c r="L139" s="3"/>
      <c r="M139" s="3"/>
      <c r="N139" s="3"/>
      <c r="O139" s="3"/>
      <c r="P139" s="3"/>
      <c r="Q139" s="3"/>
      <c r="R139" s="3"/>
      <c r="S139" s="3"/>
      <c r="T139" s="3"/>
      <c r="U139" s="3"/>
    </row>
  </sheetData>
  <sheetProtection/>
  <mergeCells count="170">
    <mergeCell ref="Q108:R108"/>
    <mergeCell ref="Q93:R93"/>
    <mergeCell ref="M111:N111"/>
    <mergeCell ref="K109:L109"/>
    <mergeCell ref="B72:U72"/>
    <mergeCell ref="Q76:R77"/>
    <mergeCell ref="O64:P64"/>
    <mergeCell ref="C4:E4"/>
    <mergeCell ref="S109:T109"/>
    <mergeCell ref="S110:T110"/>
    <mergeCell ref="C103:H104"/>
    <mergeCell ref="C105:H106"/>
    <mergeCell ref="K55:L55"/>
    <mergeCell ref="K86:L86"/>
    <mergeCell ref="M60:N60"/>
    <mergeCell ref="M64:N64"/>
    <mergeCell ref="M65:N65"/>
    <mergeCell ref="M66:N66"/>
    <mergeCell ref="M68:N68"/>
    <mergeCell ref="N3:Q3"/>
    <mergeCell ref="S112:T112"/>
    <mergeCell ref="S113:T113"/>
    <mergeCell ref="O111:P111"/>
    <mergeCell ref="Q111:R111"/>
    <mergeCell ref="Q110:R110"/>
    <mergeCell ref="Q109:R109"/>
    <mergeCell ref="Q113:R113"/>
    <mergeCell ref="O108:P108"/>
    <mergeCell ref="M109:N109"/>
    <mergeCell ref="Q112:R112"/>
    <mergeCell ref="K110:L110"/>
    <mergeCell ref="K100:L107"/>
    <mergeCell ref="O109:P109"/>
    <mergeCell ref="O86:P86"/>
    <mergeCell ref="S116:T116"/>
    <mergeCell ref="O95:P95"/>
    <mergeCell ref="Q100:R107"/>
    <mergeCell ref="K116:L116"/>
    <mergeCell ref="O100:P107"/>
    <mergeCell ref="S117:T117"/>
    <mergeCell ref="S98:T99"/>
    <mergeCell ref="S100:T107"/>
    <mergeCell ref="S108:T108"/>
    <mergeCell ref="S115:T115"/>
    <mergeCell ref="S114:T114"/>
    <mergeCell ref="S111:T111"/>
    <mergeCell ref="O65:P65"/>
    <mergeCell ref="K78:L85"/>
    <mergeCell ref="Q78:R85"/>
    <mergeCell ref="K93:L93"/>
    <mergeCell ref="M95:N95"/>
    <mergeCell ref="Q86:R86"/>
    <mergeCell ref="Q95:R95"/>
    <mergeCell ref="M86:N86"/>
    <mergeCell ref="Q87:R87"/>
    <mergeCell ref="O93:P93"/>
    <mergeCell ref="B125:U127"/>
    <mergeCell ref="J98:J99"/>
    <mergeCell ref="J100:J107"/>
    <mergeCell ref="O90:P90"/>
    <mergeCell ref="O87:P87"/>
    <mergeCell ref="K87:L87"/>
    <mergeCell ref="Q94:R94"/>
    <mergeCell ref="O92:P92"/>
    <mergeCell ref="K91:L91"/>
    <mergeCell ref="M91:N91"/>
    <mergeCell ref="I4:Q4"/>
    <mergeCell ref="M15:N23"/>
    <mergeCell ref="M14:N14"/>
    <mergeCell ref="F4:H4"/>
    <mergeCell ref="K14:L14"/>
    <mergeCell ref="O14:P14"/>
    <mergeCell ref="O15:P23"/>
    <mergeCell ref="B11:U12"/>
    <mergeCell ref="J15:J23"/>
    <mergeCell ref="Q15:R23"/>
    <mergeCell ref="Q14:R14"/>
    <mergeCell ref="I15:I23"/>
    <mergeCell ref="K15:L23"/>
    <mergeCell ref="K65:L65"/>
    <mergeCell ref="K52:L52"/>
    <mergeCell ref="M52:N52"/>
    <mergeCell ref="M54:N54"/>
    <mergeCell ref="M55:N55"/>
    <mergeCell ref="K54:L54"/>
    <mergeCell ref="B47:T48"/>
    <mergeCell ref="G53:H53"/>
    <mergeCell ref="K53:L53"/>
    <mergeCell ref="M53:N53"/>
    <mergeCell ref="K51:L51"/>
    <mergeCell ref="M51:N51"/>
    <mergeCell ref="K49:N49"/>
    <mergeCell ref="K50:N50"/>
    <mergeCell ref="M78:N85"/>
    <mergeCell ref="O78:P85"/>
    <mergeCell ref="K56:L56"/>
    <mergeCell ref="M56:N56"/>
    <mergeCell ref="M57:N57"/>
    <mergeCell ref="M58:N58"/>
    <mergeCell ref="M59:N59"/>
    <mergeCell ref="K57:L57"/>
    <mergeCell ref="K60:L60"/>
    <mergeCell ref="O68:P68"/>
    <mergeCell ref="M117:N117"/>
    <mergeCell ref="M76:N77"/>
    <mergeCell ref="O76:P77"/>
    <mergeCell ref="M63:N63"/>
    <mergeCell ref="O63:P63"/>
    <mergeCell ref="O89:P89"/>
    <mergeCell ref="M87:N87"/>
    <mergeCell ref="O88:P88"/>
    <mergeCell ref="M89:N89"/>
    <mergeCell ref="O66:P66"/>
    <mergeCell ref="M94:N94"/>
    <mergeCell ref="K68:L68"/>
    <mergeCell ref="K63:L63"/>
    <mergeCell ref="Q92:R92"/>
    <mergeCell ref="K76:L77"/>
    <mergeCell ref="Q88:R88"/>
    <mergeCell ref="Q89:R89"/>
    <mergeCell ref="M88:N88"/>
    <mergeCell ref="K64:L64"/>
    <mergeCell ref="K89:L89"/>
    <mergeCell ref="O112:P112"/>
    <mergeCell ref="K58:L58"/>
    <mergeCell ref="K59:L59"/>
    <mergeCell ref="K66:L66"/>
    <mergeCell ref="Q90:R90"/>
    <mergeCell ref="O94:P94"/>
    <mergeCell ref="O91:P91"/>
    <mergeCell ref="Q91:R91"/>
    <mergeCell ref="K88:L88"/>
    <mergeCell ref="K94:L94"/>
    <mergeCell ref="Q98:R99"/>
    <mergeCell ref="O110:P110"/>
    <mergeCell ref="O98:P99"/>
    <mergeCell ref="M100:N107"/>
    <mergeCell ref="M110:N110"/>
    <mergeCell ref="O117:P117"/>
    <mergeCell ref="Q117:R117"/>
    <mergeCell ref="Q116:R116"/>
    <mergeCell ref="O116:P116"/>
    <mergeCell ref="Q114:R114"/>
    <mergeCell ref="O114:P114"/>
    <mergeCell ref="Q115:R115"/>
    <mergeCell ref="K113:L113"/>
    <mergeCell ref="M114:N114"/>
    <mergeCell ref="K115:L115"/>
    <mergeCell ref="M113:N113"/>
    <mergeCell ref="O113:P113"/>
    <mergeCell ref="M116:N116"/>
    <mergeCell ref="K117:L117"/>
    <mergeCell ref="M112:N112"/>
    <mergeCell ref="K112:L112"/>
    <mergeCell ref="B2:T2"/>
    <mergeCell ref="B121:T121"/>
    <mergeCell ref="K111:L111"/>
    <mergeCell ref="M115:N115"/>
    <mergeCell ref="O115:P115"/>
    <mergeCell ref="K114:L114"/>
    <mergeCell ref="K95:L95"/>
    <mergeCell ref="K92:L92"/>
    <mergeCell ref="M92:N92"/>
    <mergeCell ref="K90:L90"/>
    <mergeCell ref="K108:L108"/>
    <mergeCell ref="M90:N90"/>
    <mergeCell ref="M98:N99"/>
    <mergeCell ref="M108:N108"/>
    <mergeCell ref="M93:N93"/>
    <mergeCell ref="K98:L99"/>
  </mergeCells>
  <dataValidations count="1">
    <dataValidation type="list" allowBlank="1" showInputMessage="1" showErrorMessage="1" sqref="J26:J27 J37:J46 J29:J33">
      <formula1>dropdown2</formula1>
    </dataValidation>
  </dataValidations>
  <printOptions/>
  <pageMargins left="0.25" right="0.25" top="0.75" bottom="0.75" header="0.3" footer="0.3"/>
  <pageSetup fitToHeight="0" fitToWidth="0" horizontalDpi="600" verticalDpi="600" orientation="landscape" paperSize="9" scale="58" r:id="rId2"/>
  <rowBreaks count="3" manualBreakCount="3">
    <brk id="48" min="1" max="19" man="1"/>
    <brk id="74" max="255" man="1"/>
    <brk id="119" min="1" max="19"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P83"/>
  <sheetViews>
    <sheetView showGridLines="0" view="pageBreakPreview" zoomScale="70" zoomScaleNormal="70" zoomScaleSheetLayoutView="70" zoomScalePageLayoutView="0" workbookViewId="0" topLeftCell="A1">
      <pane ySplit="4" topLeftCell="A5" activePane="bottomLeft" state="frozen"/>
      <selection pane="topLeft" activeCell="A1" sqref="A1"/>
      <selection pane="bottomLeft" activeCell="A1" sqref="A1:IV16384"/>
    </sheetView>
  </sheetViews>
  <sheetFormatPr defaultColWidth="9.00390625" defaultRowHeight="14.25"/>
  <cols>
    <col min="1" max="1" width="12.625" style="45" customWidth="1"/>
    <col min="2" max="2" width="32.375" style="45" customWidth="1"/>
    <col min="3" max="3" width="76.25390625" style="47" customWidth="1"/>
    <col min="4" max="16384" width="9.00390625" style="30" customWidth="1"/>
  </cols>
  <sheetData>
    <row r="1" spans="1:3" ht="23.25">
      <c r="A1" s="89" t="s">
        <v>221</v>
      </c>
      <c r="B1" s="55"/>
      <c r="C1" s="55"/>
    </row>
    <row r="2" spans="1:3" ht="12" customHeight="1">
      <c r="A2" s="74"/>
      <c r="B2" s="74"/>
      <c r="C2" s="74"/>
    </row>
    <row r="3" spans="1:16" s="32" customFormat="1" ht="33.75" customHeight="1">
      <c r="A3" s="87" t="s">
        <v>222</v>
      </c>
      <c r="B3" s="87" t="s">
        <v>223</v>
      </c>
      <c r="C3" s="87" t="s">
        <v>224</v>
      </c>
      <c r="D3" s="282"/>
      <c r="E3" s="282"/>
      <c r="F3" s="282"/>
      <c r="G3" s="282"/>
      <c r="H3" s="282"/>
      <c r="I3" s="282"/>
      <c r="J3" s="282"/>
      <c r="K3" s="282"/>
      <c r="L3" s="282"/>
      <c r="M3" s="282"/>
      <c r="N3" s="282"/>
      <c r="O3" s="282"/>
      <c r="P3" s="282"/>
    </row>
    <row r="4" spans="1:3" ht="19.5" customHeight="1">
      <c r="A4" s="72"/>
      <c r="B4" s="73"/>
      <c r="C4" s="46"/>
    </row>
    <row r="5" spans="1:3" s="32" customFormat="1" ht="32.25" customHeight="1">
      <c r="A5" s="445" t="s">
        <v>225</v>
      </c>
      <c r="B5" s="446"/>
      <c r="C5" s="447"/>
    </row>
    <row r="6" spans="1:3" ht="57">
      <c r="A6" s="75" t="s">
        <v>46</v>
      </c>
      <c r="B6" s="47" t="s">
        <v>118</v>
      </c>
      <c r="C6" s="54" t="s">
        <v>226</v>
      </c>
    </row>
    <row r="7" spans="1:3" ht="67.5" customHeight="1">
      <c r="A7" s="75" t="s">
        <v>47</v>
      </c>
      <c r="B7" s="47" t="s">
        <v>119</v>
      </c>
      <c r="C7" s="47" t="s">
        <v>227</v>
      </c>
    </row>
    <row r="8" spans="1:3" ht="96.75" customHeight="1">
      <c r="A8" s="75" t="s">
        <v>2</v>
      </c>
      <c r="B8" s="47" t="s">
        <v>228</v>
      </c>
      <c r="C8" s="47" t="s">
        <v>234</v>
      </c>
    </row>
    <row r="9" spans="1:3" ht="42.75">
      <c r="A9" s="75" t="s">
        <v>33</v>
      </c>
      <c r="B9" s="47" t="s">
        <v>229</v>
      </c>
      <c r="C9" s="47" t="s">
        <v>235</v>
      </c>
    </row>
    <row r="10" spans="1:3" ht="33.75" customHeight="1">
      <c r="A10" s="285" t="s">
        <v>3</v>
      </c>
      <c r="B10" s="54" t="s">
        <v>230</v>
      </c>
      <c r="C10" s="52" t="s">
        <v>372</v>
      </c>
    </row>
    <row r="11" spans="1:3" ht="96" customHeight="1">
      <c r="A11" s="75" t="s">
        <v>4</v>
      </c>
      <c r="B11" s="47" t="s">
        <v>231</v>
      </c>
      <c r="C11" s="48" t="s">
        <v>236</v>
      </c>
    </row>
    <row r="12" spans="1:3" ht="42.75" customHeight="1">
      <c r="A12" s="75" t="s">
        <v>5</v>
      </c>
      <c r="B12" s="47" t="s">
        <v>232</v>
      </c>
      <c r="C12" s="48" t="s">
        <v>341</v>
      </c>
    </row>
    <row r="13" spans="1:3" ht="183.75" customHeight="1">
      <c r="A13" s="75" t="s">
        <v>34</v>
      </c>
      <c r="B13" s="47" t="s">
        <v>233</v>
      </c>
      <c r="C13" s="48" t="s">
        <v>341</v>
      </c>
    </row>
    <row r="14" spans="1:3" ht="71.25">
      <c r="A14" s="454" t="s">
        <v>35</v>
      </c>
      <c r="B14" s="457" t="s">
        <v>219</v>
      </c>
      <c r="C14" s="216" t="s">
        <v>237</v>
      </c>
    </row>
    <row r="15" spans="1:3" ht="14.25">
      <c r="A15" s="455"/>
      <c r="B15" s="455"/>
      <c r="C15" s="93" t="s">
        <v>238</v>
      </c>
    </row>
    <row r="16" spans="1:3" ht="14.25">
      <c r="A16" s="456"/>
      <c r="B16" s="456"/>
      <c r="C16" s="94" t="s">
        <v>239</v>
      </c>
    </row>
    <row r="17" spans="1:3" ht="15.75" customHeight="1">
      <c r="A17" s="448" t="s">
        <v>36</v>
      </c>
      <c r="B17" s="451" t="s">
        <v>125</v>
      </c>
      <c r="C17" s="452" t="s">
        <v>300</v>
      </c>
    </row>
    <row r="18" spans="1:3" ht="166.5" customHeight="1">
      <c r="A18" s="449"/>
      <c r="B18" s="449"/>
      <c r="C18" s="453"/>
    </row>
    <row r="19" spans="1:3" ht="72.75" customHeight="1">
      <c r="A19" s="449"/>
      <c r="B19" s="449"/>
      <c r="C19" s="453"/>
    </row>
    <row r="20" spans="1:3" ht="42.75" customHeight="1">
      <c r="A20" s="450"/>
      <c r="B20" s="450"/>
      <c r="C20" s="453"/>
    </row>
    <row r="21" spans="1:3" ht="223.5" customHeight="1">
      <c r="A21" s="75" t="s">
        <v>51</v>
      </c>
      <c r="B21" s="47" t="s">
        <v>126</v>
      </c>
      <c r="C21" s="47" t="s">
        <v>240</v>
      </c>
    </row>
    <row r="22" spans="1:3" ht="85.5">
      <c r="A22" s="75" t="s">
        <v>53</v>
      </c>
      <c r="B22" s="47" t="s">
        <v>127</v>
      </c>
      <c r="C22" s="56" t="s">
        <v>301</v>
      </c>
    </row>
    <row r="23" spans="1:3" ht="30" customHeight="1">
      <c r="A23" s="57"/>
      <c r="B23" s="55"/>
      <c r="C23" s="56"/>
    </row>
    <row r="24" spans="1:3" ht="32.25" customHeight="1">
      <c r="A24" s="445" t="s">
        <v>241</v>
      </c>
      <c r="B24" s="446"/>
      <c r="C24" s="447"/>
    </row>
    <row r="25" spans="1:3" ht="23.25" customHeight="1">
      <c r="A25" s="284" t="s">
        <v>26</v>
      </c>
      <c r="B25" s="45" t="s">
        <v>242</v>
      </c>
      <c r="C25" s="76" t="s">
        <v>48</v>
      </c>
    </row>
    <row r="26" spans="1:3" ht="42.75">
      <c r="A26" s="75" t="s">
        <v>27</v>
      </c>
      <c r="B26" s="47" t="s">
        <v>320</v>
      </c>
      <c r="C26" s="47" t="s">
        <v>319</v>
      </c>
    </row>
    <row r="27" spans="1:3" s="32" customFormat="1" ht="30.75" customHeight="1">
      <c r="A27" s="75" t="s">
        <v>28</v>
      </c>
      <c r="B27" s="47" t="s">
        <v>243</v>
      </c>
      <c r="C27" s="47" t="s">
        <v>247</v>
      </c>
    </row>
    <row r="28" spans="1:3" ht="71.25">
      <c r="A28" s="75" t="s">
        <v>29</v>
      </c>
      <c r="B28" s="47" t="s">
        <v>316</v>
      </c>
      <c r="C28" s="47" t="s">
        <v>342</v>
      </c>
    </row>
    <row r="29" spans="1:3" ht="57">
      <c r="A29" s="75" t="s">
        <v>30</v>
      </c>
      <c r="B29" s="47" t="s">
        <v>141</v>
      </c>
      <c r="C29" s="47" t="s">
        <v>248</v>
      </c>
    </row>
    <row r="30" spans="1:3" ht="75.75" customHeight="1">
      <c r="A30" s="75" t="s">
        <v>31</v>
      </c>
      <c r="B30" s="47" t="s">
        <v>317</v>
      </c>
      <c r="C30" s="47" t="s">
        <v>343</v>
      </c>
    </row>
    <row r="31" spans="1:3" ht="57">
      <c r="A31" s="75" t="s">
        <v>32</v>
      </c>
      <c r="B31" s="47" t="s">
        <v>142</v>
      </c>
      <c r="C31" s="47" t="s">
        <v>249</v>
      </c>
    </row>
    <row r="32" spans="1:3" ht="90.75" customHeight="1">
      <c r="A32" s="75" t="s">
        <v>45</v>
      </c>
      <c r="B32" s="47" t="s">
        <v>244</v>
      </c>
      <c r="C32" s="47" t="s">
        <v>250</v>
      </c>
    </row>
    <row r="33" spans="1:3" ht="66" customHeight="1">
      <c r="A33" s="75" t="s">
        <v>40</v>
      </c>
      <c r="B33" s="47" t="s">
        <v>245</v>
      </c>
      <c r="C33" s="47" t="s">
        <v>251</v>
      </c>
    </row>
    <row r="34" spans="1:3" ht="87.75" customHeight="1">
      <c r="A34" s="75" t="s">
        <v>43</v>
      </c>
      <c r="B34" s="47" t="s">
        <v>246</v>
      </c>
      <c r="C34" s="47" t="s">
        <v>302</v>
      </c>
    </row>
    <row r="35" spans="1:3" ht="72" customHeight="1">
      <c r="A35" s="75" t="s">
        <v>44</v>
      </c>
      <c r="B35" s="47" t="s">
        <v>324</v>
      </c>
      <c r="C35" s="47" t="s">
        <v>252</v>
      </c>
    </row>
    <row r="36" spans="1:3" ht="27" customHeight="1">
      <c r="A36" s="55"/>
      <c r="B36" s="55"/>
      <c r="C36" s="55"/>
    </row>
    <row r="37" spans="1:3" ht="32.25" customHeight="1">
      <c r="A37" s="58" t="s">
        <v>253</v>
      </c>
      <c r="B37" s="49"/>
      <c r="C37" s="49"/>
    </row>
    <row r="38" spans="1:3" ht="45" customHeight="1">
      <c r="A38" s="442" t="s">
        <v>344</v>
      </c>
      <c r="B38" s="443"/>
      <c r="C38" s="444"/>
    </row>
    <row r="39" spans="1:3" ht="28.5">
      <c r="A39" s="283" t="s">
        <v>77</v>
      </c>
      <c r="B39" s="56" t="s">
        <v>254</v>
      </c>
      <c r="C39" s="50" t="s">
        <v>260</v>
      </c>
    </row>
    <row r="40" spans="1:3" ht="14.25">
      <c r="A40" s="283" t="s">
        <v>78</v>
      </c>
      <c r="B40" s="56" t="s">
        <v>255</v>
      </c>
      <c r="C40" s="50" t="s">
        <v>261</v>
      </c>
    </row>
    <row r="41" spans="1:3" s="32" customFormat="1" ht="30.75" customHeight="1">
      <c r="A41" s="283" t="s">
        <v>79</v>
      </c>
      <c r="B41" s="56" t="s">
        <v>256</v>
      </c>
      <c r="C41" s="50" t="s">
        <v>262</v>
      </c>
    </row>
    <row r="42" spans="1:3" ht="65.25" customHeight="1">
      <c r="A42" s="75" t="s">
        <v>80</v>
      </c>
      <c r="B42" s="50" t="s">
        <v>257</v>
      </c>
      <c r="C42" s="50" t="s">
        <v>306</v>
      </c>
    </row>
    <row r="43" spans="1:3" ht="65.25" customHeight="1">
      <c r="A43" s="285" t="s">
        <v>81</v>
      </c>
      <c r="B43" s="217" t="s">
        <v>258</v>
      </c>
      <c r="C43" s="50" t="s">
        <v>307</v>
      </c>
    </row>
    <row r="44" spans="1:3" ht="65.25" customHeight="1">
      <c r="A44" s="284" t="s">
        <v>82</v>
      </c>
      <c r="B44" s="218" t="s">
        <v>259</v>
      </c>
      <c r="C44" s="219" t="s">
        <v>308</v>
      </c>
    </row>
    <row r="45" spans="1:3" ht="74.25" customHeight="1">
      <c r="A45" s="283" t="s">
        <v>83</v>
      </c>
      <c r="B45" s="219" t="s">
        <v>164</v>
      </c>
      <c r="C45" s="50" t="s">
        <v>263</v>
      </c>
    </row>
    <row r="46" spans="1:3" ht="23.25" customHeight="1">
      <c r="A46" s="70"/>
      <c r="B46" s="71"/>
      <c r="C46" s="50"/>
    </row>
    <row r="47" spans="1:3" ht="32.25" customHeight="1">
      <c r="A47" s="58" t="s">
        <v>264</v>
      </c>
      <c r="B47" s="49"/>
      <c r="C47" s="49"/>
    </row>
    <row r="48" spans="1:3" ht="54" customHeight="1">
      <c r="A48" s="48" t="s">
        <v>187</v>
      </c>
      <c r="B48" s="47" t="s">
        <v>184</v>
      </c>
      <c r="C48" s="54" t="s">
        <v>265</v>
      </c>
    </row>
    <row r="49" spans="1:3" ht="31.5" customHeight="1">
      <c r="A49" s="77" t="s">
        <v>16</v>
      </c>
      <c r="B49" s="220" t="s">
        <v>311</v>
      </c>
      <c r="C49" s="47" t="s">
        <v>266</v>
      </c>
    </row>
    <row r="50" spans="1:3" ht="62.25" customHeight="1">
      <c r="A50" s="77" t="s">
        <v>17</v>
      </c>
      <c r="B50" s="50" t="s">
        <v>267</v>
      </c>
      <c r="C50" s="50" t="s">
        <v>345</v>
      </c>
    </row>
    <row r="51" spans="1:3" s="32" customFormat="1" ht="54.75" customHeight="1">
      <c r="A51" s="60" t="s">
        <v>18</v>
      </c>
      <c r="B51" s="61" t="s">
        <v>169</v>
      </c>
      <c r="C51" s="50" t="s">
        <v>346</v>
      </c>
    </row>
    <row r="52" spans="1:3" ht="34.5" customHeight="1">
      <c r="A52" s="59" t="s">
        <v>37</v>
      </c>
      <c r="B52" s="31" t="s">
        <v>309</v>
      </c>
      <c r="C52" s="219" t="s">
        <v>268</v>
      </c>
    </row>
    <row r="53" spans="1:3" ht="54.75" customHeight="1">
      <c r="A53" s="60" t="s">
        <v>38</v>
      </c>
      <c r="B53" s="62" t="s">
        <v>269</v>
      </c>
      <c r="C53" s="85" t="s">
        <v>347</v>
      </c>
    </row>
    <row r="54" spans="1:3" ht="37.5" customHeight="1">
      <c r="A54" s="60" t="s">
        <v>39</v>
      </c>
      <c r="B54" s="61" t="s">
        <v>271</v>
      </c>
      <c r="C54" s="47" t="s">
        <v>329</v>
      </c>
    </row>
    <row r="55" spans="1:3" ht="28.5" customHeight="1">
      <c r="A55" s="60" t="s">
        <v>50</v>
      </c>
      <c r="B55" s="61" t="s">
        <v>189</v>
      </c>
      <c r="C55" s="51" t="s">
        <v>303</v>
      </c>
    </row>
    <row r="56" spans="1:3" ht="68.25" customHeight="1">
      <c r="A56" s="62" t="s">
        <v>42</v>
      </c>
      <c r="B56" s="61" t="s">
        <v>190</v>
      </c>
      <c r="C56" s="50" t="s">
        <v>273</v>
      </c>
    </row>
    <row r="57" spans="1:3" ht="76.5" customHeight="1">
      <c r="A57" s="79" t="s">
        <v>102</v>
      </c>
      <c r="B57" s="80" t="s">
        <v>274</v>
      </c>
      <c r="C57" s="51" t="s">
        <v>348</v>
      </c>
    </row>
    <row r="58" spans="1:3" ht="71.25">
      <c r="A58" s="79" t="s">
        <v>49</v>
      </c>
      <c r="B58" s="224" t="s">
        <v>186</v>
      </c>
      <c r="C58" s="51" t="s">
        <v>275</v>
      </c>
    </row>
    <row r="59" spans="1:3" ht="84.75" customHeight="1">
      <c r="A59" s="82" t="s">
        <v>84</v>
      </c>
      <c r="B59" s="221" t="s">
        <v>192</v>
      </c>
      <c r="C59" s="51" t="s">
        <v>304</v>
      </c>
    </row>
    <row r="60" spans="1:3" ht="36.75" customHeight="1">
      <c r="A60" s="83" t="s">
        <v>85</v>
      </c>
      <c r="B60" s="51" t="s">
        <v>276</v>
      </c>
      <c r="C60" s="51" t="s">
        <v>326</v>
      </c>
    </row>
    <row r="61" spans="1:3" ht="36.75" customHeight="1">
      <c r="A61" s="83" t="s">
        <v>86</v>
      </c>
      <c r="B61" s="222" t="s">
        <v>312</v>
      </c>
      <c r="C61" s="51" t="s">
        <v>349</v>
      </c>
    </row>
    <row r="62" spans="1:3" ht="45" customHeight="1">
      <c r="A62" s="106" t="s">
        <v>93</v>
      </c>
      <c r="B62" s="222" t="s">
        <v>277</v>
      </c>
      <c r="C62" s="85" t="s">
        <v>327</v>
      </c>
    </row>
    <row r="63" spans="1:3" ht="48" customHeight="1">
      <c r="A63" s="83" t="s">
        <v>94</v>
      </c>
      <c r="B63" s="51" t="s">
        <v>278</v>
      </c>
      <c r="C63" s="51" t="s">
        <v>279</v>
      </c>
    </row>
    <row r="64" spans="1:3" ht="60.75" customHeight="1">
      <c r="A64" s="83" t="s">
        <v>95</v>
      </c>
      <c r="B64" s="51" t="s">
        <v>200</v>
      </c>
      <c r="C64" s="225" t="s">
        <v>318</v>
      </c>
    </row>
    <row r="65" spans="1:3" ht="102" customHeight="1">
      <c r="A65" s="84" t="s">
        <v>96</v>
      </c>
      <c r="B65" s="223" t="s">
        <v>280</v>
      </c>
      <c r="C65" s="50" t="s">
        <v>328</v>
      </c>
    </row>
    <row r="66" spans="1:3" ht="26.25" customHeight="1">
      <c r="A66" s="84"/>
      <c r="B66" s="81"/>
      <c r="C66" s="78"/>
    </row>
    <row r="67" spans="1:3" ht="32.25" customHeight="1">
      <c r="A67" s="58" t="s">
        <v>204</v>
      </c>
      <c r="B67" s="49"/>
      <c r="C67" s="49"/>
    </row>
    <row r="68" spans="1:3" ht="132.75" customHeight="1">
      <c r="A68" s="439" t="s">
        <v>305</v>
      </c>
      <c r="B68" s="440"/>
      <c r="C68" s="441"/>
    </row>
    <row r="69" spans="1:3" ht="28.5">
      <c r="A69" s="85" t="s">
        <v>61</v>
      </c>
      <c r="B69" s="50" t="s">
        <v>281</v>
      </c>
      <c r="C69" s="47" t="s">
        <v>373</v>
      </c>
    </row>
    <row r="70" spans="1:3" ht="39.75" customHeight="1">
      <c r="A70" s="52" t="s">
        <v>62</v>
      </c>
      <c r="B70" s="51" t="s">
        <v>350</v>
      </c>
      <c r="C70" s="47" t="s">
        <v>282</v>
      </c>
    </row>
    <row r="71" spans="1:3" ht="40.5" customHeight="1">
      <c r="A71" s="52" t="s">
        <v>63</v>
      </c>
      <c r="B71" s="51" t="s">
        <v>283</v>
      </c>
      <c r="C71" s="47" t="s">
        <v>284</v>
      </c>
    </row>
    <row r="72" spans="1:3" ht="141.75" customHeight="1">
      <c r="A72" s="52" t="s">
        <v>64</v>
      </c>
      <c r="B72" s="51" t="s">
        <v>285</v>
      </c>
      <c r="C72" s="47" t="s">
        <v>374</v>
      </c>
    </row>
    <row r="73" spans="1:3" ht="42.75">
      <c r="A73" s="52" t="s">
        <v>65</v>
      </c>
      <c r="B73" s="51" t="s">
        <v>286</v>
      </c>
      <c r="C73" s="47" t="s">
        <v>375</v>
      </c>
    </row>
    <row r="74" spans="1:3" s="32" customFormat="1" ht="30.75" customHeight="1">
      <c r="A74" s="52" t="s">
        <v>98</v>
      </c>
      <c r="B74" s="51" t="s">
        <v>330</v>
      </c>
      <c r="C74" s="47" t="s">
        <v>287</v>
      </c>
    </row>
    <row r="75" spans="1:3" ht="39.75" customHeight="1">
      <c r="A75" s="52" t="s">
        <v>99</v>
      </c>
      <c r="B75" s="51" t="s">
        <v>283</v>
      </c>
      <c r="C75" s="47" t="s">
        <v>288</v>
      </c>
    </row>
    <row r="76" spans="1:3" ht="62.25" customHeight="1">
      <c r="A76" s="52" t="s">
        <v>100</v>
      </c>
      <c r="B76" s="51" t="s">
        <v>289</v>
      </c>
      <c r="C76" s="47" t="s">
        <v>270</v>
      </c>
    </row>
    <row r="77" spans="1:3" ht="30" customHeight="1">
      <c r="A77" s="52" t="s">
        <v>101</v>
      </c>
      <c r="B77" s="51" t="s">
        <v>214</v>
      </c>
      <c r="C77" s="47" t="s">
        <v>376</v>
      </c>
    </row>
    <row r="78" spans="1:3" ht="30" customHeight="1">
      <c r="A78" s="118" t="s">
        <v>108</v>
      </c>
      <c r="B78" s="52" t="s">
        <v>215</v>
      </c>
      <c r="C78" s="47" t="s">
        <v>292</v>
      </c>
    </row>
    <row r="79" spans="1:3" ht="32.25" customHeight="1">
      <c r="A79" s="86"/>
      <c r="B79" s="71"/>
      <c r="C79" s="50"/>
    </row>
    <row r="80" spans="1:3" ht="32.25" customHeight="1">
      <c r="A80" s="58" t="s">
        <v>216</v>
      </c>
      <c r="B80" s="49"/>
      <c r="C80" s="49"/>
    </row>
    <row r="81" spans="1:3" ht="28.5" customHeight="1">
      <c r="A81" s="69" t="s">
        <v>25</v>
      </c>
      <c r="B81" s="54" t="s">
        <v>219</v>
      </c>
      <c r="C81" s="47" t="s">
        <v>290</v>
      </c>
    </row>
    <row r="82" spans="1:3" ht="38.25" customHeight="1">
      <c r="A82" s="48" t="s">
        <v>52</v>
      </c>
      <c r="B82" s="47" t="s">
        <v>320</v>
      </c>
      <c r="C82" s="47" t="s">
        <v>291</v>
      </c>
    </row>
    <row r="83" spans="1:3" ht="42.75" customHeight="1">
      <c r="A83" s="69" t="s">
        <v>66</v>
      </c>
      <c r="B83" s="54" t="s">
        <v>220</v>
      </c>
      <c r="C83" s="47" t="s">
        <v>293</v>
      </c>
    </row>
  </sheetData>
  <sheetProtection/>
  <mergeCells count="9">
    <mergeCell ref="A68:C68"/>
    <mergeCell ref="A38:C38"/>
    <mergeCell ref="A5:C5"/>
    <mergeCell ref="A17:A20"/>
    <mergeCell ref="B17:B20"/>
    <mergeCell ref="C17:C20"/>
    <mergeCell ref="A24:C24"/>
    <mergeCell ref="A14:A16"/>
    <mergeCell ref="B14:B16"/>
  </mergeCells>
  <hyperlinks>
    <hyperlink ref="C15" r:id="rId1" display="- Annex X - Leverage ratio templates"/>
    <hyperlink ref="C16" r:id="rId2" display="- Annex XI - Instructions on Leverage (Part II 2.12)"/>
  </hyperlinks>
  <printOptions/>
  <pageMargins left="0.7" right="0.7" top="0.75" bottom="0.75" header="0.3" footer="0.3"/>
  <pageSetup fitToHeight="0" fitToWidth="1" horizontalDpi="600" verticalDpi="600" orientation="portrait" paperSize="9" scale="65" r:id="rId3"/>
  <rowBreaks count="3" manualBreakCount="3">
    <brk id="20" max="2" man="1"/>
    <brk id="35" max="2" man="1"/>
    <brk id="57" max="2" man="1"/>
  </rowBreaks>
</worksheet>
</file>

<file path=xl/worksheets/sheet5.xml><?xml version="1.0" encoding="utf-8"?>
<worksheet xmlns="http://schemas.openxmlformats.org/spreadsheetml/2006/main" xmlns:r="http://schemas.openxmlformats.org/officeDocument/2006/relationships">
  <dimension ref="C2:AB82"/>
  <sheetViews>
    <sheetView zoomScalePageLayoutView="0" workbookViewId="0" topLeftCell="A1">
      <selection activeCell="G18" sqref="G18"/>
    </sheetView>
  </sheetViews>
  <sheetFormatPr defaultColWidth="8.75390625" defaultRowHeight="14.25"/>
  <cols>
    <col min="1" max="2" width="8.75390625" style="0" customWidth="1"/>
    <col min="3" max="3" width="13.25390625" style="0" customWidth="1"/>
    <col min="4" max="5" width="8.75390625" style="0" customWidth="1"/>
    <col min="6" max="6" width="13.875" style="0" customWidth="1"/>
    <col min="7" max="7" width="40.00390625" style="0" customWidth="1"/>
    <col min="8" max="8" width="8.75390625" style="0" customWidth="1"/>
    <col min="9" max="10" width="0" style="0" hidden="1" customWidth="1"/>
    <col min="11" max="11" width="9.75390625" style="0" hidden="1" customWidth="1"/>
    <col min="12" max="15" width="0" style="0" hidden="1" customWidth="1"/>
  </cols>
  <sheetData>
    <row r="2" spans="3:28" ht="15" thickBot="1">
      <c r="C2" s="153" t="s">
        <v>143</v>
      </c>
      <c r="P2" s="458" t="s">
        <v>144</v>
      </c>
      <c r="Q2" s="458"/>
      <c r="R2" s="458"/>
      <c r="S2" s="458"/>
      <c r="T2" s="458"/>
      <c r="U2" s="458"/>
      <c r="W2" s="458" t="s">
        <v>110</v>
      </c>
      <c r="X2" s="458"/>
      <c r="Y2" s="458"/>
      <c r="Z2" s="458"/>
      <c r="AA2" s="458"/>
      <c r="AB2" s="458"/>
    </row>
    <row r="3" spans="9:28" ht="15" thickBot="1">
      <c r="I3" t="s">
        <v>19</v>
      </c>
      <c r="K3" t="s">
        <v>20</v>
      </c>
      <c r="L3" t="s">
        <v>103</v>
      </c>
      <c r="M3" t="s">
        <v>22</v>
      </c>
      <c r="N3" t="s">
        <v>21</v>
      </c>
      <c r="P3" s="139" t="s">
        <v>145</v>
      </c>
      <c r="Q3" s="140"/>
      <c r="R3" s="140" t="s">
        <v>146</v>
      </c>
      <c r="S3" s="140" t="s">
        <v>147</v>
      </c>
      <c r="T3" s="139" t="s">
        <v>148</v>
      </c>
      <c r="U3" s="141" t="s">
        <v>149</v>
      </c>
      <c r="W3" s="139" t="s">
        <v>19</v>
      </c>
      <c r="X3" s="140"/>
      <c r="Y3" s="140" t="s">
        <v>20</v>
      </c>
      <c r="Z3" s="140" t="s">
        <v>103</v>
      </c>
      <c r="AA3" s="139" t="s">
        <v>22</v>
      </c>
      <c r="AB3" s="141" t="s">
        <v>21</v>
      </c>
    </row>
    <row r="4" spans="3:28" ht="14.25">
      <c r="C4" s="130" t="s">
        <v>139</v>
      </c>
      <c r="D4" s="131"/>
      <c r="E4" s="131"/>
      <c r="F4" s="131"/>
      <c r="G4" s="132"/>
      <c r="I4">
        <v>12.8</v>
      </c>
      <c r="K4" s="10">
        <v>12.8</v>
      </c>
      <c r="L4" s="10">
        <v>0</v>
      </c>
      <c r="M4" s="10">
        <v>0</v>
      </c>
      <c r="N4" s="10">
        <v>12.8</v>
      </c>
      <c r="P4" s="261">
        <f>'Resultados principales y resume'!O25</f>
        <v>0.1203623475284917</v>
      </c>
      <c r="Q4" s="262">
        <f>P4</f>
        <v>0.1203623475284917</v>
      </c>
      <c r="R4" s="134"/>
      <c r="S4" s="262"/>
      <c r="T4" s="262"/>
      <c r="U4" s="263"/>
      <c r="W4" s="142"/>
      <c r="X4" s="134"/>
      <c r="Y4" s="135"/>
      <c r="Z4" s="134"/>
      <c r="AA4" s="146">
        <v>0</v>
      </c>
      <c r="AB4" s="227">
        <v>0</v>
      </c>
    </row>
    <row r="5" spans="3:28" ht="14.25">
      <c r="C5" s="133" t="s">
        <v>320</v>
      </c>
      <c r="D5" s="134"/>
      <c r="E5" s="134"/>
      <c r="F5" s="134"/>
      <c r="G5" s="136"/>
      <c r="I5">
        <v>-120</v>
      </c>
      <c r="K5" s="10">
        <v>12.8</v>
      </c>
      <c r="L5" s="10">
        <v>-1.1999999999999993</v>
      </c>
      <c r="M5" s="10">
        <v>1.1999999999999993</v>
      </c>
      <c r="N5" s="10">
        <v>11.600000000000001</v>
      </c>
      <c r="P5" s="261">
        <f>'Resultados principales y resume'!O26/10000</f>
        <v>-0.003660999999999998</v>
      </c>
      <c r="Q5" s="262"/>
      <c r="R5" s="264">
        <f>P5</f>
        <v>-0.003660999999999998</v>
      </c>
      <c r="S5" s="262">
        <f>IF(AND(Q4&lt;0,Q6&gt;0),0,IF(AND(Q4&gt;0,Q6&lt;0),0,IF(ABS(Q4)&lt;ABS(Q6),Q4,Q6)))</f>
        <v>0.1167013475284917</v>
      </c>
      <c r="T5" s="262">
        <f>IF(AND(Q4&gt;0,Q6&gt;0),0,IF(AND(Q4&lt;0,Q6&lt;0),-1*(ABS(R5)),IF(AND(Q4&gt;0,Q6&lt;0),Q6,IF(AND(Q4&lt;0,Q6&gt;0),Q4,0))))</f>
        <v>0</v>
      </c>
      <c r="U5" s="263">
        <f>IF(AND(Q4&lt;0,Q6&lt;0),0,IF(AND(Q4&gt;0,Q6&gt;0),ABS(R5),IF(AND(Q4&gt;0,Q6&lt;0),Q4,IF(AND(Q4&lt;0,Q6&gt;0),Q6))))</f>
        <v>0.003660999999999998</v>
      </c>
      <c r="W5" s="143"/>
      <c r="X5" s="134"/>
      <c r="Y5" s="135"/>
      <c r="Z5" s="134"/>
      <c r="AA5" s="146">
        <v>0</v>
      </c>
      <c r="AB5" s="227">
        <v>0</v>
      </c>
    </row>
    <row r="6" spans="3:28" ht="14.25">
      <c r="C6" s="133" t="s">
        <v>140</v>
      </c>
      <c r="D6" s="134"/>
      <c r="E6" s="134"/>
      <c r="F6" s="134"/>
      <c r="G6" s="136"/>
      <c r="I6" s="10">
        <v>11.600000000000001</v>
      </c>
      <c r="K6" s="10">
        <v>11.600000000000001</v>
      </c>
      <c r="L6" s="10">
        <v>0</v>
      </c>
      <c r="M6" s="10">
        <v>0</v>
      </c>
      <c r="N6" s="10">
        <v>11.600000000000001</v>
      </c>
      <c r="P6" s="261">
        <f>'Resultados principales y resume'!O27</f>
        <v>0.1167013475284917</v>
      </c>
      <c r="Q6" s="262">
        <f>P6</f>
        <v>0.1167013475284917</v>
      </c>
      <c r="R6" s="134"/>
      <c r="S6" s="262"/>
      <c r="T6" s="262"/>
      <c r="U6" s="263"/>
      <c r="W6" s="142"/>
      <c r="X6" s="134"/>
      <c r="Y6" s="135"/>
      <c r="Z6" s="134"/>
      <c r="AA6" s="146">
        <v>0</v>
      </c>
      <c r="AB6" s="227">
        <v>0</v>
      </c>
    </row>
    <row r="7" spans="3:28" ht="14.25">
      <c r="C7" s="133" t="s">
        <v>321</v>
      </c>
      <c r="D7" s="134"/>
      <c r="E7" s="134"/>
      <c r="F7" s="134"/>
      <c r="G7" s="136"/>
      <c r="I7">
        <v>-90</v>
      </c>
      <c r="K7" s="10">
        <v>11.600000000000001</v>
      </c>
      <c r="L7" s="10">
        <v>-0.9000000000000004</v>
      </c>
      <c r="M7" s="10">
        <v>0.9000000000000004</v>
      </c>
      <c r="N7" s="10">
        <v>10.700000000000001</v>
      </c>
      <c r="P7" s="261">
        <f>'Resultados principales y resume'!O28/10000</f>
        <v>-0.00043577512710800403</v>
      </c>
      <c r="Q7" s="262"/>
      <c r="R7" s="264">
        <f>P7</f>
        <v>-0.00043577512710800403</v>
      </c>
      <c r="S7" s="262">
        <f>IF(AND(Q6&lt;0,Q8&gt;0),0,IF(AND(Q6&gt;0,Q8&lt;0),0,IF(ABS(Q6)&lt;ABS(Q8),Q6,Q8)))</f>
        <v>0.1162655724013837</v>
      </c>
      <c r="T7" s="262">
        <f>IF(AND(Q6&gt;0,Q8&gt;0),0,IF(AND(Q6&lt;0,Q8&lt;0),-1*(ABS(R7)),IF(AND(Q6&gt;0,Q8&lt;0),Q8,IF(AND(Q6&lt;0,Q8&gt;0),Q6,0))))</f>
        <v>0</v>
      </c>
      <c r="U7" s="263">
        <f>IF(AND(Q6&lt;0,Q8&lt;0),0,IF(AND(Q6&gt;0,Q8&gt;0),ABS(R7),IF(AND(Q6&gt;0,Q8&lt;0),Q6,IF(AND(Q6&lt;0,Q8&gt;0),Q8))))</f>
        <v>0.00043577512710800403</v>
      </c>
      <c r="W7" s="144"/>
      <c r="X7" s="134"/>
      <c r="Y7" s="135"/>
      <c r="Z7" s="134"/>
      <c r="AA7" s="146">
        <v>0</v>
      </c>
      <c r="AB7" s="227">
        <v>0</v>
      </c>
    </row>
    <row r="8" spans="3:28" ht="14.25">
      <c r="C8" s="133" t="s">
        <v>141</v>
      </c>
      <c r="D8" s="134"/>
      <c r="E8" s="134"/>
      <c r="F8" s="134"/>
      <c r="G8" s="136"/>
      <c r="I8" s="10">
        <v>10.700000000000001</v>
      </c>
      <c r="K8" s="10">
        <v>10.700000000000001</v>
      </c>
      <c r="L8" s="10">
        <v>0</v>
      </c>
      <c r="M8" s="10">
        <v>0.9000000000000004</v>
      </c>
      <c r="N8" s="10">
        <v>10.700000000000001</v>
      </c>
      <c r="P8" s="261">
        <f>'Resultados principales y resume'!O29</f>
        <v>0.1162655724013837</v>
      </c>
      <c r="Q8" s="262">
        <f>P8</f>
        <v>0.1162655724013837</v>
      </c>
      <c r="R8" s="134"/>
      <c r="S8" s="262"/>
      <c r="T8" s="262"/>
      <c r="U8" s="263"/>
      <c r="W8" s="142"/>
      <c r="X8" s="134"/>
      <c r="Y8" s="135"/>
      <c r="Z8" s="134"/>
      <c r="AA8" s="146">
        <v>0</v>
      </c>
      <c r="AB8" s="227">
        <v>0</v>
      </c>
    </row>
    <row r="9" spans="3:28" ht="14.25">
      <c r="C9" s="133" t="s">
        <v>140</v>
      </c>
      <c r="D9" s="134"/>
      <c r="E9" s="134"/>
      <c r="F9" s="134"/>
      <c r="G9" s="136"/>
      <c r="I9" s="10">
        <v>11.600000000000001</v>
      </c>
      <c r="J9" s="10">
        <v>0</v>
      </c>
      <c r="K9" s="10">
        <v>11.600000000000001</v>
      </c>
      <c r="L9" s="10">
        <v>0</v>
      </c>
      <c r="M9" s="10">
        <v>0</v>
      </c>
      <c r="N9" s="10">
        <v>11.600000000000001</v>
      </c>
      <c r="P9" s="261">
        <f>P6</f>
        <v>0.1167013475284917</v>
      </c>
      <c r="Q9" s="262">
        <f>P9</f>
        <v>0.1167013475284917</v>
      </c>
      <c r="R9" s="134"/>
      <c r="S9" s="262"/>
      <c r="T9" s="262"/>
      <c r="U9" s="263"/>
      <c r="W9" s="142"/>
      <c r="X9" s="134"/>
      <c r="Y9" s="135"/>
      <c r="Z9" s="134"/>
      <c r="AA9" s="146">
        <v>0</v>
      </c>
      <c r="AB9" s="227">
        <v>0</v>
      </c>
    </row>
    <row r="10" spans="3:28" ht="14.25">
      <c r="C10" s="133" t="s">
        <v>322</v>
      </c>
      <c r="D10" s="134"/>
      <c r="E10" s="134"/>
      <c r="F10" s="134"/>
      <c r="G10" s="136"/>
      <c r="I10">
        <v>-400</v>
      </c>
      <c r="K10" s="10">
        <v>11.600000000000001</v>
      </c>
      <c r="L10" s="10">
        <v>-4</v>
      </c>
      <c r="M10" s="10">
        <v>4</v>
      </c>
      <c r="N10" s="37">
        <v>7.600000000000001</v>
      </c>
      <c r="P10" s="261">
        <f>'Resultados principales y resume'!O30/10000</f>
        <v>-0.00871366961222797</v>
      </c>
      <c r="Q10" s="262"/>
      <c r="R10" s="264">
        <f>P10</f>
        <v>-0.00871366961222797</v>
      </c>
      <c r="S10" s="262">
        <f>IF(AND(Q9&lt;0,Q11&gt;0),0,IF(AND(Q9&gt;0,Q11&lt;0),0,IF(ABS(Q9)&lt;ABS(Q11),Q9,Q11)))</f>
        <v>0.10798767791626374</v>
      </c>
      <c r="T10" s="262">
        <f>IF(AND(Q9&gt;0,Q11&gt;0),0,IF(AND(Q9&lt;0,Q11&lt;0),-1*(ABS(R10)),IF(AND(Q9&gt;0,Q11&lt;0),Q11,IF(AND(Q9&lt;0,Q11&gt;0),Q9,0))))</f>
        <v>0</v>
      </c>
      <c r="U10" s="263">
        <f>IF(AND(Q9&lt;0,Q11&lt;0),0,IF(AND(Q9&gt;0,Q11&gt;0),ABS(R10),IF(AND(Q9&gt;0,Q11&lt;0),Q9,IF(AND(Q9&lt;0,Q11&gt;0),Q11))))</f>
        <v>0.00871366961222797</v>
      </c>
      <c r="W10" s="144"/>
      <c r="X10" s="134"/>
      <c r="Y10" s="135"/>
      <c r="Z10" s="134"/>
      <c r="AA10" s="146">
        <v>0</v>
      </c>
      <c r="AB10" s="227">
        <v>0</v>
      </c>
    </row>
    <row r="11" spans="3:28" ht="15" thickBot="1">
      <c r="C11" s="151" t="s">
        <v>142</v>
      </c>
      <c r="D11" s="137"/>
      <c r="E11" s="137"/>
      <c r="F11" s="137"/>
      <c r="G11" s="152"/>
      <c r="I11" s="10">
        <v>0</v>
      </c>
      <c r="K11" s="10">
        <v>7.600000000000001</v>
      </c>
      <c r="L11" s="10">
        <v>-7.600000000000001</v>
      </c>
      <c r="M11" s="10">
        <v>7.600000000000001</v>
      </c>
      <c r="N11" s="10">
        <v>0</v>
      </c>
      <c r="P11" s="261">
        <f>'Resultados principales y resume'!O31</f>
        <v>0.10798767791626374</v>
      </c>
      <c r="Q11" s="265">
        <f>P11</f>
        <v>0.10798767791626374</v>
      </c>
      <c r="R11" s="137"/>
      <c r="S11" s="265"/>
      <c r="T11" s="265"/>
      <c r="U11" s="266"/>
      <c r="W11" s="145"/>
      <c r="X11" s="137"/>
      <c r="Y11" s="138"/>
      <c r="Z11" s="137"/>
      <c r="AA11" s="147">
        <v>0</v>
      </c>
      <c r="AB11" s="228">
        <v>0</v>
      </c>
    </row>
    <row r="12" spans="11:18" ht="14.25">
      <c r="K12" s="10"/>
      <c r="L12" s="10"/>
      <c r="M12" s="10"/>
      <c r="N12" s="10"/>
      <c r="R12" s="129"/>
    </row>
    <row r="13" spans="9:18" ht="14.25">
      <c r="I13" s="10"/>
      <c r="K13" s="10">
        <v>0</v>
      </c>
      <c r="L13" s="10">
        <v>0</v>
      </c>
      <c r="M13" s="10">
        <v>0</v>
      </c>
      <c r="N13" s="10">
        <v>0</v>
      </c>
      <c r="R13" s="129"/>
    </row>
    <row r="14" spans="11:14" ht="14.25">
      <c r="K14" s="10">
        <v>0</v>
      </c>
      <c r="L14" s="10">
        <v>0</v>
      </c>
      <c r="M14" s="10">
        <v>0</v>
      </c>
      <c r="N14" s="10"/>
    </row>
    <row r="15" ht="14.25">
      <c r="C15" s="153" t="s">
        <v>111</v>
      </c>
    </row>
    <row r="16" ht="15" thickBot="1"/>
    <row r="17" spans="3:6" ht="14.25">
      <c r="C17" s="148" t="s">
        <v>150</v>
      </c>
      <c r="F17" s="148" t="s">
        <v>150</v>
      </c>
    </row>
    <row r="18" spans="3:6" ht="14.25">
      <c r="C18" s="149" t="s">
        <v>357</v>
      </c>
      <c r="F18" s="149" t="s">
        <v>363</v>
      </c>
    </row>
    <row r="19" spans="3:6" ht="14.25">
      <c r="C19" s="149" t="s">
        <v>358</v>
      </c>
      <c r="F19" s="149" t="s">
        <v>359</v>
      </c>
    </row>
    <row r="20" spans="3:6" ht="14.25">
      <c r="C20" s="149" t="s">
        <v>359</v>
      </c>
      <c r="F20" s="149" t="s">
        <v>360</v>
      </c>
    </row>
    <row r="21" spans="3:6" ht="14.25">
      <c r="C21" s="149" t="s">
        <v>360</v>
      </c>
      <c r="F21" s="149" t="s">
        <v>361</v>
      </c>
    </row>
    <row r="22" spans="3:6" ht="14.25">
      <c r="C22" s="149" t="s">
        <v>361</v>
      </c>
      <c r="F22" s="149" t="s">
        <v>362</v>
      </c>
    </row>
    <row r="23" spans="3:6" ht="15" thickBot="1">
      <c r="C23" s="149" t="s">
        <v>362</v>
      </c>
      <c r="F23" s="150">
        <v>1</v>
      </c>
    </row>
    <row r="24" ht="15" thickBot="1">
      <c r="C24" s="150">
        <v>1</v>
      </c>
    </row>
    <row r="29" spans="3:7" ht="14.25">
      <c r="C29" s="213" t="s">
        <v>294</v>
      </c>
      <c r="G29" s="213" t="s">
        <v>296</v>
      </c>
    </row>
    <row r="30" spans="3:7" ht="14.25">
      <c r="C30" s="213" t="s">
        <v>298</v>
      </c>
      <c r="G30" s="213" t="s">
        <v>298</v>
      </c>
    </row>
    <row r="31" spans="3:7" ht="14.25">
      <c r="C31" s="213" t="s">
        <v>295</v>
      </c>
      <c r="G31" s="213" t="s">
        <v>297</v>
      </c>
    </row>
    <row r="59" spans="3:10" ht="14.25">
      <c r="C59" s="30"/>
      <c r="D59" s="30"/>
      <c r="E59" s="35"/>
      <c r="F59" s="30"/>
      <c r="G59" s="30"/>
      <c r="H59" s="35"/>
      <c r="I59" s="30"/>
      <c r="J59" s="35"/>
    </row>
    <row r="60" spans="3:10" ht="14.25">
      <c r="C60" s="30"/>
      <c r="D60" s="30"/>
      <c r="E60" s="35"/>
      <c r="F60" s="30"/>
      <c r="G60" s="30"/>
      <c r="H60" s="35"/>
      <c r="I60" s="30"/>
      <c r="J60" s="35"/>
    </row>
    <row r="61" spans="3:10" ht="14.25">
      <c r="C61" s="30"/>
      <c r="D61" s="30"/>
      <c r="E61" s="35"/>
      <c r="F61" s="30"/>
      <c r="G61" s="30"/>
      <c r="H61" s="35"/>
      <c r="I61" s="30"/>
      <c r="J61" s="35"/>
    </row>
    <row r="62" spans="3:10" ht="14.25">
      <c r="C62" s="30"/>
      <c r="D62" s="30"/>
      <c r="E62" s="35"/>
      <c r="F62" s="30"/>
      <c r="G62" s="30"/>
      <c r="H62" s="35"/>
      <c r="I62" s="30"/>
      <c r="J62" s="35"/>
    </row>
    <row r="63" spans="3:10" ht="14.25">
      <c r="C63" s="30"/>
      <c r="D63" s="30"/>
      <c r="E63" s="35"/>
      <c r="F63" s="30"/>
      <c r="G63" s="30"/>
      <c r="H63" s="35"/>
      <c r="I63" s="30"/>
      <c r="J63" s="35"/>
    </row>
    <row r="64" spans="3:10" ht="14.25">
      <c r="C64" s="30"/>
      <c r="D64" s="30"/>
      <c r="E64" s="35"/>
      <c r="F64" s="30"/>
      <c r="G64" s="30"/>
      <c r="H64" s="35"/>
      <c r="I64" s="30"/>
      <c r="J64" s="35"/>
    </row>
    <row r="65" spans="3:10" ht="14.25">
      <c r="C65" s="30"/>
      <c r="D65" s="30"/>
      <c r="E65" s="35"/>
      <c r="F65" s="30"/>
      <c r="G65" s="30"/>
      <c r="H65" s="35"/>
      <c r="I65" s="30"/>
      <c r="J65" s="35"/>
    </row>
    <row r="66" spans="3:10" ht="14.25">
      <c r="C66" s="30"/>
      <c r="D66" s="30"/>
      <c r="E66" s="35"/>
      <c r="F66" s="30"/>
      <c r="G66" s="30"/>
      <c r="H66" s="35"/>
      <c r="I66" s="30"/>
      <c r="J66" s="35"/>
    </row>
    <row r="67" spans="3:10" ht="14.25">
      <c r="C67" s="30"/>
      <c r="D67" s="30"/>
      <c r="E67" s="35"/>
      <c r="F67" s="30"/>
      <c r="G67" s="30"/>
      <c r="H67" s="35"/>
      <c r="I67" s="30"/>
      <c r="J67" s="35"/>
    </row>
    <row r="68" spans="3:10" ht="14.25">
      <c r="C68" s="30"/>
      <c r="D68" s="30"/>
      <c r="E68" s="35"/>
      <c r="F68" s="30"/>
      <c r="G68" s="30"/>
      <c r="H68" s="35"/>
      <c r="I68" s="30"/>
      <c r="J68" s="35"/>
    </row>
    <row r="69" spans="3:10" ht="14.25">
      <c r="C69" s="30"/>
      <c r="D69" s="30"/>
      <c r="E69" s="35"/>
      <c r="F69" s="30"/>
      <c r="G69" s="30"/>
      <c r="H69" s="35"/>
      <c r="I69" s="30"/>
      <c r="J69" s="35"/>
    </row>
    <row r="70" spans="3:10" ht="14.25">
      <c r="C70" s="30"/>
      <c r="D70" s="30"/>
      <c r="E70" s="35"/>
      <c r="F70" s="30"/>
      <c r="G70" s="30"/>
      <c r="H70" s="35"/>
      <c r="I70" s="30"/>
      <c r="J70" s="35"/>
    </row>
    <row r="71" spans="3:10" ht="14.25">
      <c r="C71" s="30"/>
      <c r="D71" s="30"/>
      <c r="E71" s="35"/>
      <c r="F71" s="30"/>
      <c r="G71" s="30"/>
      <c r="H71" s="35"/>
      <c r="I71" s="30"/>
      <c r="J71" s="35"/>
    </row>
    <row r="72" spans="3:10" ht="14.25">
      <c r="C72" s="30"/>
      <c r="D72" s="30"/>
      <c r="E72" s="35"/>
      <c r="F72" s="30"/>
      <c r="G72" s="30"/>
      <c r="H72" s="35"/>
      <c r="I72" s="30"/>
      <c r="J72" s="35"/>
    </row>
    <row r="73" spans="3:10" ht="14.25">
      <c r="C73" s="30"/>
      <c r="D73" s="30"/>
      <c r="E73" s="35"/>
      <c r="F73" s="30"/>
      <c r="G73" s="30"/>
      <c r="H73" s="35"/>
      <c r="I73" s="30"/>
      <c r="J73" s="35"/>
    </row>
    <row r="74" spans="3:10" ht="14.25">
      <c r="C74" s="30"/>
      <c r="D74" s="30"/>
      <c r="E74" s="35"/>
      <c r="F74" s="30"/>
      <c r="G74" s="30"/>
      <c r="H74" s="35"/>
      <c r="I74" s="30"/>
      <c r="J74" s="35"/>
    </row>
    <row r="75" spans="3:10" ht="14.25">
      <c r="C75" s="30"/>
      <c r="D75" s="30"/>
      <c r="E75" s="35"/>
      <c r="F75" s="30"/>
      <c r="G75" s="30"/>
      <c r="H75" s="35"/>
      <c r="I75" s="30"/>
      <c r="J75" s="35"/>
    </row>
    <row r="76" spans="3:10" ht="14.25">
      <c r="C76" s="30"/>
      <c r="D76" s="30"/>
      <c r="E76" s="35"/>
      <c r="F76" s="30"/>
      <c r="G76" s="30"/>
      <c r="H76" s="35"/>
      <c r="I76" s="30"/>
      <c r="J76" s="35"/>
    </row>
    <row r="77" spans="3:10" ht="14.25">
      <c r="C77" s="30"/>
      <c r="D77" s="30"/>
      <c r="E77" s="35"/>
      <c r="F77" s="30"/>
      <c r="G77" s="30"/>
      <c r="H77" s="35"/>
      <c r="I77" s="30"/>
      <c r="J77" s="35"/>
    </row>
    <row r="78" spans="3:10" ht="14.25">
      <c r="C78" s="30"/>
      <c r="D78" s="30"/>
      <c r="E78" s="35"/>
      <c r="F78" s="30"/>
      <c r="G78" s="30"/>
      <c r="H78" s="35"/>
      <c r="I78" s="30"/>
      <c r="J78" s="35"/>
    </row>
    <row r="79" spans="3:10" ht="14.25">
      <c r="C79" s="30"/>
      <c r="D79" s="30"/>
      <c r="E79" s="35"/>
      <c r="F79" s="30"/>
      <c r="G79" s="30"/>
      <c r="H79" s="35"/>
      <c r="I79" s="30"/>
      <c r="J79" s="35"/>
    </row>
    <row r="80" spans="3:10" ht="14.25">
      <c r="C80" s="30"/>
      <c r="D80" s="30"/>
      <c r="E80" s="35"/>
      <c r="F80" s="30"/>
      <c r="G80" s="30"/>
      <c r="H80" s="35"/>
      <c r="I80" s="30"/>
      <c r="J80" s="35"/>
    </row>
    <row r="81" spans="3:10" ht="14.25">
      <c r="C81" s="30"/>
      <c r="D81" s="30"/>
      <c r="E81" s="35"/>
      <c r="F81" s="30"/>
      <c r="G81" s="30"/>
      <c r="H81" s="35"/>
      <c r="I81" s="30"/>
      <c r="J81" s="35"/>
    </row>
    <row r="82" spans="3:10" ht="14.25">
      <c r="C82" s="30"/>
      <c r="D82" s="30"/>
      <c r="E82" s="36"/>
      <c r="F82" s="30"/>
      <c r="G82" s="30"/>
      <c r="H82" s="30"/>
      <c r="I82" s="30"/>
      <c r="J82" s="30"/>
    </row>
  </sheetData>
  <sheetProtection/>
  <mergeCells count="2">
    <mergeCell ref="P2:U2"/>
    <mergeCell ref="W2:AB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2014-10-10T09:16:07Z</dcterms:created>
  <dcterms:modified xsi:type="dcterms:W3CDTF">2014-10-26T07:18:47Z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